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lockStructure="1"/>
  <bookViews>
    <workbookView xWindow="0" yWindow="60" windowWidth="14220" windowHeight="6795" tabRatio="650" activeTab="1"/>
  </bookViews>
  <sheets>
    <sheet name="Overview" sheetId="9" r:id="rId1"/>
    <sheet name="Page 1" sheetId="2" r:id="rId2"/>
    <sheet name="Page 2" sheetId="3" r:id="rId3"/>
    <sheet name="Page 3" sheetId="4" r:id="rId4"/>
    <sheet name="Page 4" sheetId="5" r:id="rId5"/>
    <sheet name="Page 5" sheetId="6" r:id="rId6"/>
    <sheet name="Conclusions from Assessment" sheetId="8" r:id="rId7"/>
    <sheet name="Do Not Print" sheetId="7" r:id="rId8"/>
  </sheets>
  <externalReferences>
    <externalReference r:id="rId9"/>
  </externalReferences>
  <definedNames>
    <definedName name="CX">'Do Not Print'!$C$4:$C$5</definedName>
    <definedName name="gas">'Do Not Print'!$D$5:$D$6</definedName>
    <definedName name="_xlnm.Print_Area" localSheetId="6">'Conclusions from Assessment'!$A$1:$N$38</definedName>
    <definedName name="_xlnm.Print_Area" localSheetId="1">'Page 1'!$A$1:$P$73</definedName>
    <definedName name="YESNO">'Do Not Print'!$B$3:$B$5</definedName>
    <definedName name="YESNO2" localSheetId="0">'[1]Do Not Print'!$B$4:$B$5</definedName>
    <definedName name="YESNO2">'Do Not Print'!$B$4:$B$5</definedName>
  </definedNames>
  <calcPr calcId="145621"/>
  <customWorkbookViews>
    <customWorkbookView name="Laura Capps - Personal View" guid="{41CB5C30-17B5-48A7-9D4E-CAC9C569B46A}" mergeInterval="0" personalView="1" maximized="1" xWindow="-8" yWindow="-8" windowWidth="1936" windowHeight="1056" tabRatio="650" activeSheetId="2"/>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1" i="3" l="1"/>
  <c r="C56" i="3"/>
  <c r="C58" i="3" s="1"/>
  <c r="B62" i="3" s="1"/>
  <c r="C46" i="3"/>
  <c r="B50" i="3" s="1"/>
  <c r="B69" i="2"/>
  <c r="B71" i="2" s="1"/>
  <c r="C72" i="3" l="1"/>
  <c r="B74" i="3" s="1"/>
  <c r="C22" i="2"/>
  <c r="B32" i="3" l="1"/>
  <c r="B38" i="2"/>
  <c r="C24" i="3" l="1"/>
  <c r="C20" i="3"/>
  <c r="C13" i="6"/>
  <c r="C22" i="5"/>
  <c r="B24" i="5" s="1"/>
  <c r="C26" i="3" l="1"/>
  <c r="C23" i="6" l="1"/>
  <c r="C24" i="6" s="1"/>
  <c r="B5" i="3" l="1"/>
  <c r="B7" i="3"/>
  <c r="C27" i="3" l="1"/>
  <c r="B48" i="3"/>
  <c r="B60" i="3"/>
</calcChain>
</file>

<file path=xl/sharedStrings.xml><?xml version="1.0" encoding="utf-8"?>
<sst xmlns="http://schemas.openxmlformats.org/spreadsheetml/2006/main" count="457" uniqueCount="336">
  <si>
    <t>Tools &amp; Equipment Needed:</t>
  </si>
  <si>
    <r>
      <rPr>
        <sz val="11"/>
        <color theme="1"/>
        <rFont val="Calibri"/>
        <family val="2"/>
      </rPr>
      <t>∙</t>
    </r>
    <r>
      <rPr>
        <sz val="11"/>
        <color theme="1"/>
        <rFont val="Calibri"/>
        <family val="2"/>
        <scheme val="minor"/>
      </rPr>
      <t xml:space="preserve"> Gas Leak Detector</t>
    </r>
  </si>
  <si>
    <r>
      <rPr>
        <sz val="11"/>
        <color theme="1"/>
        <rFont val="Calibri"/>
        <family val="2"/>
      </rPr>
      <t>∙</t>
    </r>
    <r>
      <rPr>
        <sz val="11"/>
        <color theme="1"/>
        <rFont val="Calibri"/>
        <family val="2"/>
        <scheme val="minor"/>
      </rPr>
      <t xml:space="preserve"> Ambient CO Detector</t>
    </r>
  </si>
  <si>
    <r>
      <rPr>
        <sz val="11"/>
        <color theme="1"/>
        <rFont val="Calibri"/>
        <family val="2"/>
      </rPr>
      <t>∙</t>
    </r>
    <r>
      <rPr>
        <sz val="11"/>
        <color theme="1"/>
        <rFont val="Calibri"/>
        <family val="2"/>
        <scheme val="minor"/>
      </rPr>
      <t xml:space="preserve"> Pressure Gauge &amp; Tubing</t>
    </r>
  </si>
  <si>
    <t>(1) Was smell of gas leakage noted in or around the building?</t>
  </si>
  <si>
    <t>(3) Record ambient CO levels throughout the building:</t>
  </si>
  <si>
    <t xml:space="preserve">       - ambient CO upon entering</t>
  </si>
  <si>
    <t xml:space="preserve">       - ambient CO - describe location:</t>
  </si>
  <si>
    <t>y/n</t>
  </si>
  <si>
    <t>ppm</t>
  </si>
  <si>
    <t xml:space="preserve">       - ambient CO upon entering the CAZ</t>
  </si>
  <si>
    <t>(1) Are atmospherically vented (category 1) combustion appliances installed?</t>
  </si>
  <si>
    <t xml:space="preserve">       - can be sealed from the indoor space</t>
  </si>
  <si>
    <t xml:space="preserve">       - is connected to the outdoor space through wall openings or ducts</t>
  </si>
  <si>
    <t xml:space="preserve">       - Mechanical closet that opens or vents to the outdoors?</t>
  </si>
  <si>
    <t xml:space="preserve">       - Separate room that opens to the outdoors?</t>
  </si>
  <si>
    <t>(4) Assess for deficiencies:</t>
  </si>
  <si>
    <t>Water Heater 1</t>
  </si>
  <si>
    <t>Furnace 1</t>
  </si>
  <si>
    <t>Furnace 2</t>
  </si>
  <si>
    <t>Furnace 3</t>
  </si>
  <si>
    <t>Water Heater 2</t>
  </si>
  <si>
    <t>kBtu/hr</t>
  </si>
  <si>
    <t>other gas appliance</t>
  </si>
  <si>
    <t>model #s</t>
  </si>
  <si>
    <t>Total kBtu/hr</t>
  </si>
  <si>
    <r>
      <t>ft</t>
    </r>
    <r>
      <rPr>
        <vertAlign val="superscript"/>
        <sz val="11"/>
        <color theme="1"/>
        <rFont val="Calibri"/>
        <family val="2"/>
        <scheme val="minor"/>
      </rPr>
      <t>3</t>
    </r>
  </si>
  <si>
    <t>Required Volume of CAZ</t>
  </si>
  <si>
    <t>Volume = total kBtu/hr x 50</t>
  </si>
  <si>
    <t>→</t>
  </si>
  <si>
    <r>
      <t xml:space="preserve">       - </t>
    </r>
    <r>
      <rPr>
        <b/>
        <sz val="11"/>
        <color theme="1"/>
        <rFont val="Calibri"/>
        <family val="2"/>
        <scheme val="minor"/>
      </rPr>
      <t>Single Opening</t>
    </r>
  </si>
  <si>
    <t>in</t>
  </si>
  <si>
    <r>
      <t>in</t>
    </r>
    <r>
      <rPr>
        <vertAlign val="superscript"/>
        <sz val="11"/>
        <color theme="1"/>
        <rFont val="Calibri"/>
        <family val="2"/>
        <scheme val="minor"/>
      </rPr>
      <t>2</t>
    </r>
  </si>
  <si>
    <t>n</t>
  </si>
  <si>
    <t>y</t>
  </si>
  <si>
    <t>Undersized or Adequate? Is the duct area greater or less than the net free area needed?</t>
  </si>
  <si>
    <t>Assessment of Combustion (dilution) Air:</t>
  </si>
  <si>
    <t xml:space="preserve">       - length, CAZ</t>
  </si>
  <si>
    <t xml:space="preserve">       - width, CAZ</t>
  </si>
  <si>
    <t xml:space="preserve">       - height, CAZ</t>
  </si>
  <si>
    <t xml:space="preserve">       - volume, CAZ</t>
  </si>
  <si>
    <t>Volume = length x width x height</t>
  </si>
  <si>
    <t>ft</t>
  </si>
  <si>
    <t xml:space="preserve">       - length, space connected to CAZ</t>
  </si>
  <si>
    <t xml:space="preserve">       - width, space connected to CAZ</t>
  </si>
  <si>
    <t xml:space="preserve">       - height, space connected to CAZ</t>
  </si>
  <si>
    <t xml:space="preserve">       - volume, space connected to CAZ</t>
  </si>
  <si>
    <t>Total Volume = CAZ Volume + Connected Volume</t>
  </si>
  <si>
    <t>(5) CAZ - visual inspection, key points</t>
  </si>
  <si>
    <t xml:space="preserve">       - note and recommend for replacement:</t>
  </si>
  <si>
    <t xml:space="preserve">       - use soap bubbles to further verify leak locations</t>
  </si>
  <si>
    <t xml:space="preserve">       - focus attention on joints and fittings</t>
  </si>
  <si>
    <t xml:space="preserve">       - run detector at rate of 1 in/sec over all accessible gas piping</t>
  </si>
  <si>
    <t xml:space="preserve">       - calibrate sensor outside in clean air</t>
  </si>
  <si>
    <t>Visual Inspection, Equipment OFF</t>
  </si>
  <si>
    <t xml:space="preserve">          - does the CAZ contain any combustable items? (e.g., stacks of newspapers, gasoline can, flammable chemicals, etc.)</t>
  </si>
  <si>
    <t xml:space="preserve">          - verify that there is no evidence of flame rollout</t>
  </si>
  <si>
    <t xml:space="preserve">       - Flue Venting Observation:</t>
  </si>
  <si>
    <t>(2) Open all interior doors</t>
  </si>
  <si>
    <t>(3) Leave open all combustion air openings to the outdoors</t>
  </si>
  <si>
    <t>Pa</t>
  </si>
  <si>
    <t>(7) Do not operate a summer (whole-house) exhaust fan</t>
  </si>
  <si>
    <t>(8) Close fireplace dampers</t>
  </si>
  <si>
    <t>0 to -2.9 Pa</t>
  </si>
  <si>
    <t>-3 to -5 Pa</t>
  </si>
  <si>
    <t>CAZ WCD Relative Risk</t>
  </si>
  <si>
    <t>Supply leaks to unconditioned space</t>
  </si>
  <si>
    <t>Return leaks from unconditioned space</t>
  </si>
  <si>
    <t>Supply leaks into enclosed CAZ</t>
  </si>
  <si>
    <t>CAZ is pressurized</t>
  </si>
  <si>
    <t>Return leaks from enclosed CAZ</t>
  </si>
  <si>
    <t>CAZ is depressurized</t>
  </si>
  <si>
    <t>Inspection and Spillage - Equipment ON:</t>
  </si>
  <si>
    <t xml:space="preserve">         - continue to monitor CAZ ambient CO throughout appliance firing</t>
  </si>
  <si>
    <t xml:space="preserve">         - for furnaces: observe burners for presence of "flame dance" when the AHU blower turns on</t>
  </si>
  <si>
    <t xml:space="preserve">            (flame dance could indicate a heat exchanger leak)</t>
  </si>
  <si>
    <t xml:space="preserve">         - once burners light, confirm that electronic ignition turns off</t>
  </si>
  <si>
    <t xml:space="preserve">            (use a mirror, smoke stick, or match flame)</t>
  </si>
  <si>
    <t xml:space="preserve">         - follow the "lighting" instructions and adjust the thermostat so appliance will operate continuously</t>
  </si>
  <si>
    <t xml:space="preserve">         - use timer to note when spillage stops</t>
  </si>
  <si>
    <t xml:space="preserve">         - monitor spillage at 2 mins operation</t>
  </si>
  <si>
    <t xml:space="preserve">         - monitor spillage at 5 mins operation</t>
  </si>
  <si>
    <t>CAZ Risk, worst-case depressurization</t>
  </si>
  <si>
    <t>(1) After 5 min. of operation, measure undiluted CO in flue</t>
  </si>
  <si>
    <t>(2) Record or calculate Air Free CO (ppm)</t>
  </si>
  <si>
    <t xml:space="preserve">       - measured oxygen content (%), must be between 0-20.9</t>
  </si>
  <si>
    <t>%</t>
  </si>
  <si>
    <t xml:space="preserve">       - Air Free CO</t>
  </si>
  <si>
    <r>
      <t xml:space="preserve">       - </t>
    </r>
    <r>
      <rPr>
        <b/>
        <sz val="11"/>
        <color theme="1"/>
        <rFont val="Calibri"/>
        <family val="2"/>
        <scheme val="minor"/>
      </rPr>
      <t>alternative</t>
    </r>
    <r>
      <rPr>
        <sz val="11"/>
        <color theme="1"/>
        <rFont val="Calibri"/>
        <family val="2"/>
        <scheme val="minor"/>
      </rPr>
      <t xml:space="preserve"> method to calculating Air Free CO without an Oxygen meter:</t>
    </r>
  </si>
  <si>
    <t xml:space="preserve">       - measured CO in flue (before dilution)</t>
  </si>
  <si>
    <t xml:space="preserve">       - fuel type: LP or Natural gas</t>
  </si>
  <si>
    <t xml:space="preserve">       - fuel constant: natural gas (12.2), lp (14.0)</t>
  </si>
  <si>
    <t xml:space="preserve">       - calculated Air Free CO</t>
  </si>
  <si>
    <t xml:space="preserve">      CO Thresholds for Fossil-Fuel Fired Combustion Appliances</t>
  </si>
  <si>
    <t>Appliance</t>
  </si>
  <si>
    <t>Threshold Limit</t>
  </si>
  <si>
    <t>Central Furnace (all categories)</t>
  </si>
  <si>
    <t>400 ppm air free</t>
  </si>
  <si>
    <t>Boiler</t>
  </si>
  <si>
    <t>Floor Furnace</t>
  </si>
  <si>
    <t>Gravity Furnace</t>
  </si>
  <si>
    <t>Wall Furnace (BIV)</t>
  </si>
  <si>
    <t>200 ppm air free</t>
  </si>
  <si>
    <t>Wall Furnace (Direct Vent)</t>
  </si>
  <si>
    <t>Vented Room Heater</t>
  </si>
  <si>
    <t>Unvented Room Heater</t>
  </si>
  <si>
    <t>Water Heater</t>
  </si>
  <si>
    <t>Oven/Broiler</t>
  </si>
  <si>
    <t>225 ppm as measured</t>
  </si>
  <si>
    <t>Clothes Dryer</t>
  </si>
  <si>
    <t>Refrigerator</t>
  </si>
  <si>
    <t>25 ppm as measured</t>
  </si>
  <si>
    <t>Gas Log (gas fireplace)</t>
  </si>
  <si>
    <t>25 ppm as measured in vent</t>
  </si>
  <si>
    <t>Gas Log (installed in wood burning fireplace)</t>
  </si>
  <si>
    <t>400 ppm air free in firebox</t>
  </si>
  <si>
    <t xml:space="preserve">       - If an appliance produces too much CO in the flue, a technician may need to perform a tune-up</t>
  </si>
  <si>
    <t xml:space="preserve">       - If another appliance is to be inspected, shut off all appliances and return to the beginning</t>
  </si>
  <si>
    <t>Post Testing - Return Building to Original State:</t>
  </si>
  <si>
    <t>Net Free Area Codes:</t>
  </si>
  <si>
    <r>
      <t xml:space="preserve">∙ </t>
    </r>
    <r>
      <rPr>
        <b/>
        <sz val="11"/>
        <color theme="1"/>
        <rFont val="Calibri"/>
        <family val="2"/>
        <scheme val="minor"/>
      </rPr>
      <t xml:space="preserve">Do NOT </t>
    </r>
    <r>
      <rPr>
        <sz val="11"/>
        <color theme="1"/>
        <rFont val="Calibri"/>
        <family val="2"/>
        <scheme val="minor"/>
      </rPr>
      <t>use combustion air from the inside space</t>
    </r>
  </si>
  <si>
    <r>
      <rPr>
        <sz val="11"/>
        <color theme="1"/>
        <rFont val="Calibri"/>
        <family val="2"/>
      </rPr>
      <t xml:space="preserve">∙ </t>
    </r>
    <r>
      <rPr>
        <b/>
        <sz val="11"/>
        <color theme="1"/>
        <rFont val="Calibri"/>
        <family val="2"/>
      </rPr>
      <t>ALL</t>
    </r>
    <r>
      <rPr>
        <sz val="11"/>
        <color theme="1"/>
        <rFont val="Calibri"/>
        <family val="2"/>
        <scheme val="minor"/>
      </rPr>
      <t xml:space="preserve"> combustion air should come from the outdoor space</t>
    </r>
  </si>
  <si>
    <t>Assessment of CAZ Volume:</t>
  </si>
  <si>
    <t xml:space="preserve">       - Total volume of CAZ and connected space</t>
  </si>
  <si>
    <t>space greater or less than the volume required for combustion?</t>
  </si>
  <si>
    <t>∙ Connected Space shall not have closeable interior</t>
  </si>
  <si>
    <t xml:space="preserve">  doors, etc. (e.g. bathrooms)</t>
  </si>
  <si>
    <r>
      <t>∙ interior ducts: 1 in</t>
    </r>
    <r>
      <rPr>
        <vertAlign val="superscript"/>
        <sz val="11"/>
        <color theme="1"/>
        <rFont val="Calibri"/>
        <family val="2"/>
        <scheme val="minor"/>
      </rPr>
      <t>2</t>
    </r>
    <r>
      <rPr>
        <sz val="11"/>
        <color theme="1"/>
        <rFont val="Calibri"/>
        <family val="2"/>
        <scheme val="minor"/>
      </rPr>
      <t xml:space="preserve"> for 1 kBtu/hr</t>
    </r>
  </si>
  <si>
    <r>
      <t xml:space="preserve">(1) Verify that all combustion appliances are switched </t>
    </r>
    <r>
      <rPr>
        <b/>
        <sz val="11"/>
        <color theme="1"/>
        <rFont val="Calibri"/>
        <family val="2"/>
        <scheme val="minor"/>
      </rPr>
      <t>OFF</t>
    </r>
  </si>
  <si>
    <t>(3) Are there any noticeable natural gas leaks?</t>
  </si>
  <si>
    <t xml:space="preserve">          - are there obvious signs of dust, corrosion or blockage of the flue?</t>
  </si>
  <si>
    <t>(1) Close all exterior doors, windows, and fireplace dampers</t>
  </si>
  <si>
    <t>(4) Close doors to rooms without ducted return grilles</t>
  </si>
  <si>
    <t>Fairly low - indicates CAZ is reasonably disconnected from occupied space and/or minimal exhaust device impact</t>
  </si>
  <si>
    <t>Moderate - indicates CAZ is somewhat connected to occupied space and/or impacted by exhaust devices</t>
  </si>
  <si>
    <t>High - indicates CAZ is reasonably connected to occupied space and/or is significantly affected by exhaust devices</t>
  </si>
  <si>
    <t>With AHU turned ON, duct leakage could affect the occupied space or CAZ</t>
  </si>
  <si>
    <t xml:space="preserve">         - if appliance fails spillage after 5 minutes, it</t>
  </si>
  <si>
    <t xml:space="preserve">           should be shut off, allowed to cool (~10 min),</t>
  </si>
  <si>
    <t xml:space="preserve">       - note absence/presence of drip legs where gas line enters appliance</t>
  </si>
  <si>
    <r>
      <t>ft</t>
    </r>
    <r>
      <rPr>
        <vertAlign val="superscript"/>
        <sz val="11"/>
        <color theme="1"/>
        <rFont val="Calibri"/>
        <family val="2"/>
        <scheme val="minor"/>
      </rPr>
      <t>2</t>
    </r>
  </si>
  <si>
    <t>Building Conditioned Floor Area</t>
  </si>
  <si>
    <t>° F</t>
  </si>
  <si>
    <t>Outdoor Temperature</t>
  </si>
  <si>
    <t>Indoor Temperature</t>
  </si>
  <si>
    <t>Δ T</t>
  </si>
  <si>
    <t>Δ T = (Outdoor - Indoor)</t>
  </si>
  <si>
    <r>
      <rPr>
        <sz val="11"/>
        <color theme="1"/>
        <rFont val="Calibri"/>
        <family val="2"/>
      </rPr>
      <t>∙</t>
    </r>
    <r>
      <rPr>
        <sz val="11"/>
        <color theme="1"/>
        <rFont val="Calibri"/>
        <family val="2"/>
        <scheme val="minor"/>
      </rPr>
      <t xml:space="preserve"> Probe-Type Combustion Analyzer (Optional)</t>
    </r>
  </si>
  <si>
    <r>
      <rPr>
        <sz val="11"/>
        <color theme="1"/>
        <rFont val="Calibri"/>
        <family val="2"/>
      </rPr>
      <t>∙</t>
    </r>
    <r>
      <rPr>
        <sz val="11"/>
        <color theme="1"/>
        <rFont val="Calibri"/>
        <family val="2"/>
        <scheme val="minor"/>
      </rPr>
      <t xml:space="preserve"> Smoke Stick, mirror, etc.</t>
    </r>
  </si>
  <si>
    <r>
      <rPr>
        <sz val="11"/>
        <color theme="1"/>
        <rFont val="Calibri"/>
        <family val="2"/>
      </rPr>
      <t>∙</t>
    </r>
    <r>
      <rPr>
        <sz val="11"/>
        <color theme="1"/>
        <rFont val="Calibri"/>
        <family val="2"/>
        <scheme val="minor"/>
      </rPr>
      <t xml:space="preserve"> Combusiton Spillage Indicator </t>
    </r>
  </si>
  <si>
    <t>y / n</t>
  </si>
  <si>
    <t xml:space="preserve">       - Indoor ambient CO levels exceed 9 ppm for 15 minutes</t>
  </si>
  <si>
    <t xml:space="preserve">       - Indoor ambient CO levels exceed 25 ppm</t>
  </si>
  <si>
    <r>
      <t xml:space="preserve">∙ </t>
    </r>
    <r>
      <rPr>
        <b/>
        <sz val="11"/>
        <color theme="1"/>
        <rFont val="Calibri"/>
        <family val="2"/>
        <scheme val="minor"/>
      </rPr>
      <t xml:space="preserve">Do NOT </t>
    </r>
    <r>
      <rPr>
        <sz val="11"/>
        <color theme="1"/>
        <rFont val="Calibri"/>
        <family val="2"/>
        <scheme val="minor"/>
      </rPr>
      <t>accept a hybrid approach (mix of inside and outdoor air)</t>
    </r>
  </si>
  <si>
    <t xml:space="preserve">       - Diameter of each round duct </t>
  </si>
  <si>
    <t xml:space="preserve">       - Calculated net free area for rectangular duct</t>
  </si>
  <si>
    <r>
      <t xml:space="preserve">       - </t>
    </r>
    <r>
      <rPr>
        <b/>
        <sz val="11"/>
        <color theme="1"/>
        <rFont val="Calibri"/>
        <family val="2"/>
        <scheme val="minor"/>
      </rPr>
      <t>Two Vertical Hi-Low Ducts (no horizontal runs)</t>
    </r>
  </si>
  <si>
    <r>
      <t xml:space="preserve">       - </t>
    </r>
    <r>
      <rPr>
        <b/>
        <sz val="11"/>
        <color theme="1"/>
        <rFont val="Calibri"/>
        <family val="2"/>
        <scheme val="minor"/>
      </rPr>
      <t>Two Horizontal Hi-Low Ducts</t>
    </r>
  </si>
  <si>
    <r>
      <t xml:space="preserve">       - is the </t>
    </r>
    <r>
      <rPr>
        <b/>
        <sz val="11"/>
        <color theme="1"/>
        <rFont val="Calibri"/>
        <family val="2"/>
        <scheme val="minor"/>
      </rPr>
      <t>Single</t>
    </r>
    <r>
      <rPr>
        <sz val="11"/>
        <color theme="1"/>
        <rFont val="Calibri"/>
        <family val="2"/>
        <scheme val="minor"/>
      </rPr>
      <t xml:space="preserve"> duct opening a minimum of 3" in both horizontal and vertical dimension?</t>
    </r>
  </si>
  <si>
    <r>
      <t>1 in</t>
    </r>
    <r>
      <rPr>
        <vertAlign val="superscript"/>
        <sz val="11"/>
        <color theme="1"/>
        <rFont val="Calibri"/>
        <family val="2"/>
        <scheme val="minor"/>
      </rPr>
      <t>2</t>
    </r>
    <r>
      <rPr>
        <sz val="11"/>
        <color theme="1"/>
        <rFont val="Calibri"/>
        <family val="2"/>
        <scheme val="minor"/>
      </rPr>
      <t xml:space="preserve"> for 4 kBtu/hr</t>
    </r>
  </si>
  <si>
    <t>∙ vertical ducts:</t>
  </si>
  <si>
    <r>
      <t>1 in</t>
    </r>
    <r>
      <rPr>
        <vertAlign val="superscript"/>
        <sz val="11"/>
        <color theme="1"/>
        <rFont val="Calibri"/>
        <family val="2"/>
        <scheme val="minor"/>
      </rPr>
      <t>2</t>
    </r>
    <r>
      <rPr>
        <sz val="11"/>
        <color theme="1"/>
        <rFont val="Calibri"/>
        <family val="2"/>
        <scheme val="minor"/>
      </rPr>
      <t xml:space="preserve"> for 3 kBtu/hr</t>
    </r>
  </si>
  <si>
    <r>
      <t>1 in</t>
    </r>
    <r>
      <rPr>
        <vertAlign val="superscript"/>
        <sz val="11"/>
        <color theme="1"/>
        <rFont val="Calibri"/>
        <family val="2"/>
        <scheme val="minor"/>
      </rPr>
      <t>2</t>
    </r>
    <r>
      <rPr>
        <sz val="11"/>
        <color theme="1"/>
        <rFont val="Calibri"/>
        <family val="2"/>
        <scheme val="minor"/>
      </rPr>
      <t xml:space="preserve"> for 2 kBtu/hr</t>
    </r>
  </si>
  <si>
    <t xml:space="preserve">∙ horizontal ducts: </t>
  </si>
  <si>
    <t>∙ single duct:</t>
  </si>
  <si>
    <t xml:space="preserve">          - is the CAZ cluttered?</t>
  </si>
  <si>
    <t>Net Worst-Case Depressurization (WCD) = (Gross - Base)</t>
  </si>
  <si>
    <t xml:space="preserve">         (use any combination of doors open/closed &amp; AHU on/off that results in most negative pressure)</t>
  </si>
  <si>
    <t>&lt; -5 Pa</t>
  </si>
  <si>
    <t>Occupied space is depressurized</t>
  </si>
  <si>
    <t>Occupied space is pressurized</t>
  </si>
  <si>
    <t xml:space="preserve"> [If occupied space goes negative, so could the CAZ (if they are connected)]</t>
  </si>
  <si>
    <t xml:space="preserve"> BEST PRACTICE DICTATES: </t>
  </si>
  <si>
    <t xml:space="preserve">       - recorded Air Free CO (from instrument)</t>
  </si>
  <si>
    <t xml:space="preserve">       - calculate Air Free CO via either method below:</t>
  </si>
  <si>
    <t xml:space="preserve">       - OR</t>
  </si>
  <si>
    <t>LP / nat gas</t>
  </si>
  <si>
    <t>nat gas</t>
  </si>
  <si>
    <r>
      <t xml:space="preserve">       - measured CO</t>
    </r>
    <r>
      <rPr>
        <vertAlign val="subscript"/>
        <sz val="11"/>
        <color theme="1"/>
        <rFont val="Calibri"/>
        <family val="2"/>
        <scheme val="minor"/>
      </rPr>
      <t>2</t>
    </r>
    <r>
      <rPr>
        <sz val="11"/>
        <color theme="1"/>
        <rFont val="Calibri"/>
        <family val="2"/>
        <scheme val="minor"/>
      </rPr>
      <t xml:space="preserve"> concentration (must be &lt; 14.1)</t>
    </r>
  </si>
  <si>
    <t>(4) If appliance-related safety concerns or hazards were identified, apply the appropriate action levels of the standard being followed (e.g., ACCA/RESNET-12  or BPI-1200)</t>
  </si>
  <si>
    <t xml:space="preserve">       - Net free area multiplier for round duct (between 0 and 1)</t>
  </si>
  <si>
    <t>(3) Calculate Net Free Area of Air Ducts (Round/Rectangular)</t>
  </si>
  <si>
    <t xml:space="preserve">       - Net free area multiplier for rectangular duct (between 0 and 1)</t>
  </si>
  <si>
    <t>LP</t>
  </si>
  <si>
    <t>Page 1</t>
  </si>
  <si>
    <t>Page 2</t>
  </si>
  <si>
    <t>Page 3</t>
  </si>
  <si>
    <t>Page 5</t>
  </si>
  <si>
    <t>Visually assess the Combustion Appliance Zone (CAZ).</t>
  </si>
  <si>
    <t>Determine the total equipment input rating (kBtu/hr).</t>
  </si>
  <si>
    <t>Enter basic information about the building type, combustion appliances and testing conditions.</t>
  </si>
  <si>
    <t>Visually assess the installed appliance when it is firing.</t>
  </si>
  <si>
    <t xml:space="preserve">Visually assess the installed appliance when it is not firing. </t>
  </si>
  <si>
    <t>Perform CAZ worst case depressurization test.</t>
  </si>
  <si>
    <t>Determine the magnitude of induced building pressures and how they could impact combustion safety.</t>
  </si>
  <si>
    <t>Determine air-free CO levels and compare to industry thresholds.</t>
  </si>
  <si>
    <t>Return building to original condition.</t>
  </si>
  <si>
    <t>(4) Determine whether acceptable level of CO; appliance testing should not be performed if:</t>
  </si>
  <si>
    <t>Combustion Appliance Zone (CAZ) Visual Assessment:</t>
  </si>
  <si>
    <t>Vented Appliance Categories as Defined by NFPA 54</t>
  </si>
  <si>
    <r>
      <rPr>
        <b/>
        <sz val="11"/>
        <color theme="1"/>
        <rFont val="Calibri"/>
        <family val="2"/>
        <scheme val="minor"/>
      </rPr>
      <t>Category 1</t>
    </r>
    <r>
      <rPr>
        <sz val="11"/>
        <color theme="1"/>
        <rFont val="Calibri"/>
        <family val="2"/>
        <scheme val="minor"/>
      </rPr>
      <t xml:space="preserve"> - operates with a nonpositive vent static pressure with a vent gas temp. that avoides excessive condensate production in the vent.</t>
    </r>
  </si>
  <si>
    <r>
      <rPr>
        <b/>
        <sz val="11"/>
        <color theme="1"/>
        <rFont val="Calibri"/>
        <family val="2"/>
        <scheme val="minor"/>
      </rPr>
      <t>Category 3</t>
    </r>
    <r>
      <rPr>
        <sz val="11"/>
        <color theme="1"/>
        <rFont val="Calibri"/>
        <family val="2"/>
        <scheme val="minor"/>
      </rPr>
      <t xml:space="preserve"> - operates with a positive vent static pressure and with a vent gas temp. that avoids excessive condensate production in the vent.</t>
    </r>
  </si>
  <si>
    <r>
      <rPr>
        <b/>
        <sz val="11"/>
        <color theme="1"/>
        <rFont val="Calibri"/>
        <family val="2"/>
        <scheme val="minor"/>
      </rPr>
      <t>Category 4</t>
    </r>
    <r>
      <rPr>
        <sz val="11"/>
        <color theme="1"/>
        <rFont val="Calibri"/>
        <family val="2"/>
        <scheme val="minor"/>
      </rPr>
      <t xml:space="preserve"> - Operates with a positive vent static pressure and with a vent gas temp that can cause excessive condensate production in the vent.</t>
    </r>
  </si>
  <si>
    <r>
      <t xml:space="preserve">(2) Appliances that are not sealed-combustion </t>
    </r>
    <r>
      <rPr>
        <i/>
        <sz val="11"/>
        <color theme="1"/>
        <rFont val="Calibri"/>
        <family val="2"/>
        <scheme val="minor"/>
      </rPr>
      <t xml:space="preserve">and </t>
    </r>
    <r>
      <rPr>
        <sz val="11"/>
        <color theme="1"/>
        <rFont val="Calibri"/>
        <family val="2"/>
        <scheme val="minor"/>
      </rPr>
      <t>direct venting should be installed in a zone or room that:</t>
    </r>
  </si>
  <si>
    <t>Further describe the CAZ:</t>
  </si>
  <si>
    <r>
      <rPr>
        <b/>
        <sz val="11"/>
        <color theme="1"/>
        <rFont val="Calibri"/>
        <family val="2"/>
        <scheme val="minor"/>
      </rPr>
      <t>Category 2</t>
    </r>
    <r>
      <rPr>
        <sz val="11"/>
        <color theme="1"/>
        <rFont val="Calibri"/>
        <family val="2"/>
        <scheme val="minor"/>
      </rPr>
      <t xml:space="preserve"> - operates with a nonpositive vent static pressure and with a vent gas temp. that can cause excessive condensate production in the vent.</t>
    </r>
  </si>
  <si>
    <t>(1) Is combusion air only provided via a direct ducted connection between the appliance and outdoors? (Strongly Recommended)</t>
  </si>
  <si>
    <t>(4) Check ducts and answer as appropriate:</t>
  </si>
  <si>
    <t>(1) Is combustion air provided via indoor volume of CAZ or connection with occupied space? (NOT RECOMMENDED!)</t>
  </si>
  <si>
    <t xml:space="preserve">(2) Determine the total volume of the CAZ </t>
  </si>
  <si>
    <t>(3) Determine the total volume of the connected spaces</t>
  </si>
  <si>
    <t xml:space="preserve">Determine whether combustion air is adequate for the appliance based on code requirements and industry best practice. </t>
  </si>
  <si>
    <t>Major Gas Leakage &amp; Ambient Carbon Monoxide Detection:</t>
  </si>
  <si>
    <r>
      <t xml:space="preserve">(2) Turn </t>
    </r>
    <r>
      <rPr>
        <b/>
        <sz val="11"/>
        <color theme="1"/>
        <rFont val="Calibri"/>
        <family val="2"/>
        <scheme val="minor"/>
      </rPr>
      <t xml:space="preserve">ON </t>
    </r>
    <r>
      <rPr>
        <sz val="11"/>
        <color theme="1"/>
        <rFont val="Calibri"/>
        <family val="2"/>
        <scheme val="minor"/>
      </rPr>
      <t xml:space="preserve">&amp; </t>
    </r>
    <r>
      <rPr>
        <b/>
        <sz val="11"/>
        <color theme="1"/>
        <rFont val="Calibri"/>
        <family val="2"/>
        <scheme val="minor"/>
      </rPr>
      <t xml:space="preserve">Calibrate </t>
    </r>
    <r>
      <rPr>
        <sz val="11"/>
        <color theme="1"/>
        <rFont val="Calibri"/>
        <family val="2"/>
        <scheme val="minor"/>
      </rPr>
      <t>ambient CO detector outside, away from potential polluntant sources.</t>
    </r>
  </si>
  <si>
    <t xml:space="preserve">           or:</t>
  </si>
  <si>
    <t>This tab is used for Excel formula formatting and is not needed for the CAZ assessment.</t>
  </si>
  <si>
    <t>*This test requires a probe-type combustion gas analyzer.  Compare test results to table below.</t>
  </si>
  <si>
    <t>Page 4</t>
  </si>
  <si>
    <t>Small Commercial Combustion Appliance Assessment Workbook</t>
  </si>
  <si>
    <t>*References:</t>
  </si>
  <si>
    <t>Enter major gas leakage and CO levels encountered throughout the building.</t>
  </si>
  <si>
    <t xml:space="preserve">Assess the means of supplying combustion air to the appliances and determine whether combustion air is: </t>
  </si>
  <si>
    <r>
      <t>B) Provided by the volume of space around the appliance (</t>
    </r>
    <r>
      <rPr>
        <i/>
        <sz val="11"/>
        <color theme="1"/>
        <rFont val="Calibri"/>
        <family val="2"/>
        <scheme val="minor"/>
      </rPr>
      <t>Unconfined Space</t>
    </r>
    <r>
      <rPr>
        <sz val="11"/>
        <color theme="1"/>
        <rFont val="Calibri"/>
        <family val="2"/>
        <scheme val="minor"/>
      </rPr>
      <t xml:space="preserve">) </t>
    </r>
    <r>
      <rPr>
        <b/>
        <sz val="11"/>
        <color theme="1"/>
        <rFont val="Calibri"/>
        <family val="2"/>
        <scheme val="minor"/>
      </rPr>
      <t>OR,</t>
    </r>
  </si>
  <si>
    <r>
      <t>C) Provided by connection to a large interior volume space (</t>
    </r>
    <r>
      <rPr>
        <i/>
        <sz val="11"/>
        <color theme="1"/>
        <rFont val="Calibri"/>
        <family val="2"/>
        <scheme val="minor"/>
      </rPr>
      <t>Confined CAZ with Interior Connections</t>
    </r>
    <r>
      <rPr>
        <sz val="11"/>
        <color theme="1"/>
        <rFont val="Calibri"/>
        <family val="2"/>
        <scheme val="minor"/>
      </rPr>
      <t>)?</t>
    </r>
  </si>
  <si>
    <t xml:space="preserve">Measure undiluted Carbon Monoxide (CO) in the flue. </t>
  </si>
  <si>
    <t>A) Supplied directly from outside?  If so, are ducting and grill areas adequate?</t>
  </si>
  <si>
    <r>
      <t xml:space="preserve">[Note: </t>
    </r>
    <r>
      <rPr>
        <b/>
        <sz val="11"/>
        <color theme="1"/>
        <rFont val="Calibri"/>
        <family val="2"/>
        <scheme val="minor"/>
      </rPr>
      <t>Strong preference is for all combustion air to come directly from the exterior, fully separating occupant breathing air from appliance combustion air.</t>
    </r>
    <r>
      <rPr>
        <sz val="11"/>
        <color theme="1"/>
        <rFont val="Calibri"/>
        <family val="2"/>
        <scheme val="minor"/>
      </rPr>
      <t xml:space="preserve"> While neither approach B or C is recommended, the intent of the assessment is to determine if the installation complies with minimum code.]</t>
    </r>
  </si>
  <si>
    <t>(3) Is the CAZ a(n):</t>
  </si>
  <si>
    <t xml:space="preserve">       - Mechanical closet that opens or vents to the indoors?</t>
  </si>
  <si>
    <t xml:space="preserve">       - Separate room that opens to the indoors?</t>
  </si>
  <si>
    <t xml:space="preserve">       - Unconditioned attic, basement, crawlspace, garage, etc.?</t>
  </si>
  <si>
    <t xml:space="preserve">       - Are exhaust devices present in the CAZ? (e.g., clothes dryers, exhaust fans, fireplaces, etc.)</t>
  </si>
  <si>
    <t xml:space="preserve">       - Are ducts and air handling unit (AHU) cabinets effectively sealed to prevent CAZ air movement into the 
         living space?</t>
  </si>
  <si>
    <t>Determine Total k-Btu/hr Rating of Appliances in the CAZ 
(Used to Calculate Required Air Volume of CAZ)</t>
  </si>
  <si>
    <t xml:space="preserve"> - Prescribe increasing the size of the opening to meet the </t>
  </si>
  <si>
    <t xml:space="preserve">    minimum calculated net free area needed!</t>
  </si>
  <si>
    <r>
      <t xml:space="preserve">Net Free Area Multipliers: </t>
    </r>
    <r>
      <rPr>
        <sz val="11"/>
        <color theme="1"/>
        <rFont val="Calibri"/>
        <family val="2"/>
        <scheme val="minor"/>
      </rPr>
      <t>(fully blocked is 0, fully open is 1)</t>
    </r>
  </si>
  <si>
    <r>
      <t xml:space="preserve">       - do the </t>
    </r>
    <r>
      <rPr>
        <b/>
        <sz val="11"/>
        <color theme="1"/>
        <rFont val="Calibri"/>
        <family val="2"/>
        <scheme val="minor"/>
      </rPr>
      <t>Two</t>
    </r>
    <r>
      <rPr>
        <sz val="11"/>
        <color theme="1"/>
        <rFont val="Calibri"/>
        <family val="2"/>
        <scheme val="minor"/>
      </rPr>
      <t xml:space="preserve"> </t>
    </r>
    <r>
      <rPr>
        <b/>
        <sz val="11"/>
        <color theme="1"/>
        <rFont val="Calibri"/>
        <family val="2"/>
        <scheme val="minor"/>
      </rPr>
      <t>Hi-Low</t>
    </r>
    <r>
      <rPr>
        <sz val="11"/>
        <color theme="1"/>
        <rFont val="Calibri"/>
        <family val="2"/>
        <scheme val="minor"/>
      </rPr>
      <t xml:space="preserve"> ducts terminate within 1' of ceiling </t>
    </r>
    <r>
      <rPr>
        <b/>
        <sz val="11"/>
        <color theme="1"/>
        <rFont val="Calibri"/>
        <family val="2"/>
        <scheme val="minor"/>
      </rPr>
      <t>and</t>
    </r>
    <r>
      <rPr>
        <sz val="11"/>
        <color theme="1"/>
        <rFont val="Calibri"/>
        <family val="2"/>
        <scheme val="minor"/>
      </rPr>
      <t xml:space="preserve"> 1' of floor?</t>
    </r>
  </si>
  <si>
    <t xml:space="preserve"> - Assume that wood grilles or louvers have 25% net free area (0.25)</t>
  </si>
  <si>
    <t xml:space="preserve"> - Assume metal grilles or louvers have 75% net free area (0.75)</t>
  </si>
  <si>
    <t>Confined or Unconfined? Is the volume of the CAZ greater or less than the volume required for minimum code?</t>
  </si>
  <si>
    <t xml:space="preserve">Confined or Unconfined? Is the total volume of the CAZ plus connected </t>
  </si>
  <si>
    <t>(4) If CAZ alone is confined and combustion air is provided via connection with the indoor space,</t>
  </si>
  <si>
    <r>
      <t xml:space="preserve">      - are </t>
    </r>
    <r>
      <rPr>
        <b/>
        <sz val="11"/>
        <color theme="1"/>
        <rFont val="Calibri"/>
        <family val="2"/>
        <scheme val="minor"/>
      </rPr>
      <t>Both</t>
    </r>
    <r>
      <rPr>
        <sz val="11"/>
        <color theme="1"/>
        <rFont val="Calibri"/>
        <family val="2"/>
        <scheme val="minor"/>
      </rPr>
      <t xml:space="preserve"> connections to indoor space made within 1' of ceiling </t>
    </r>
    <r>
      <rPr>
        <b/>
        <sz val="11"/>
        <color theme="1"/>
        <rFont val="Calibri"/>
        <family val="2"/>
        <scheme val="minor"/>
      </rPr>
      <t>and</t>
    </r>
    <r>
      <rPr>
        <sz val="11"/>
        <color theme="1"/>
        <rFont val="Calibri"/>
        <family val="2"/>
        <scheme val="minor"/>
      </rPr>
      <t xml:space="preserve"> 1' of floor?</t>
    </r>
  </si>
  <si>
    <t>typically, this is rectangular with a grill</t>
  </si>
  <si>
    <r>
      <t xml:space="preserve">       - Net free area multiplier for </t>
    </r>
    <r>
      <rPr>
        <i/>
        <sz val="11"/>
        <color theme="1"/>
        <rFont val="Calibri"/>
        <family val="2"/>
        <scheme val="minor"/>
      </rPr>
      <t xml:space="preserve">rectangular </t>
    </r>
    <r>
      <rPr>
        <sz val="11"/>
        <color theme="1"/>
        <rFont val="Calibri"/>
        <family val="2"/>
        <scheme val="minor"/>
      </rPr>
      <t>duct (between 0 and 1)</t>
    </r>
  </si>
  <si>
    <t>Net Free Area Required by Code:</t>
  </si>
  <si>
    <t xml:space="preserve">      - width of opening of each connecting duct </t>
  </si>
  <si>
    <t xml:space="preserve">      - length of opening of each connecting duct </t>
  </si>
  <si>
    <t xml:space="preserve">       - Length of opening of Rectangular duct</t>
  </si>
  <si>
    <t xml:space="preserve">       - Width of opening of Rectangular duct</t>
  </si>
  <si>
    <t xml:space="preserve">       - Calculated cross sectional area of each round duct</t>
  </si>
  <si>
    <t>TOTAL (round + rectangular) net free cross sectional area of each installed connecting duct (Hi or Low)</t>
  </si>
  <si>
    <t>CALCULATED cross sectional net free area required by code for each duct</t>
  </si>
  <si>
    <t>TOTAL cross sectional area of each duct connection</t>
  </si>
  <si>
    <t>Adequate or Undersized? Is the duct cross sectional area greater or less than the net free area required by code?</t>
  </si>
  <si>
    <r>
      <t xml:space="preserve">  (but not less than 100 in</t>
    </r>
    <r>
      <rPr>
        <vertAlign val="superscript"/>
        <sz val="11"/>
        <color theme="1"/>
        <rFont val="Calibri"/>
        <family val="2"/>
        <scheme val="minor"/>
      </rPr>
      <t>2</t>
    </r>
    <r>
      <rPr>
        <sz val="11"/>
        <color theme="1"/>
        <rFont val="Calibri"/>
        <family val="2"/>
        <scheme val="minor"/>
      </rPr>
      <t xml:space="preserve">) </t>
    </r>
  </si>
  <si>
    <t>ACCA/RESNET (Standard 12), ANSI/BPI (1200-S-2015), National Fire Protection Agency (NFPA 54, ANSI Z223.1), International Building Code, International Fuel Gas Code, and International Residential Code</t>
  </si>
  <si>
    <t xml:space="preserve">      Gas Line - inspection and leakage testing, key points</t>
  </si>
  <si>
    <t xml:space="preserve">            - any flexible gas connector from before 1974</t>
  </si>
  <si>
    <t xml:space="preserve">            - any rusted, soldered, or kinked flexible connector</t>
  </si>
  <si>
    <t xml:space="preserve">            - any flexible connector that enters AHU cabinet</t>
  </si>
  <si>
    <t xml:space="preserve">      Observe and record major "red flag" items regarding the CAZ, combustion appliances, and flue vent connections.</t>
  </si>
  <si>
    <t xml:space="preserve">          - inspect burners for soot, rust or other signs of deterioration and recommend cleaning or repair as needed</t>
  </si>
  <si>
    <t xml:space="preserve">          - confirm temperature and pressure (T&amp;P) relief lines are constructed from proper materials and that they drain properly to safe location</t>
  </si>
  <si>
    <t xml:space="preserve">       - Combustion Appliances Observation:</t>
  </si>
  <si>
    <t xml:space="preserve">       - CAZ Observation:</t>
  </si>
  <si>
    <t xml:space="preserve">          - is a draft diverter necessary and correctly installed?</t>
  </si>
  <si>
    <t xml:space="preserve">          - does the flue slope upwards towards it's outside termination at a minimum of 1/4" in 12"?</t>
  </si>
  <si>
    <t>Worst-Case Depressurization (WCD) of CAZ:</t>
  </si>
  <si>
    <r>
      <t xml:space="preserve">(5) Record </t>
    </r>
    <r>
      <rPr>
        <b/>
        <sz val="11"/>
        <color theme="1"/>
        <rFont val="Calibri"/>
        <family val="2"/>
        <scheme val="minor"/>
      </rPr>
      <t>Base</t>
    </r>
    <r>
      <rPr>
        <sz val="11"/>
        <color theme="1"/>
        <rFont val="Calibri"/>
        <family val="2"/>
        <scheme val="minor"/>
      </rPr>
      <t xml:space="preserve"> pressure in the CAZ with reference to outdoors</t>
    </r>
  </si>
  <si>
    <r>
      <t>(10) Record</t>
    </r>
    <r>
      <rPr>
        <sz val="11"/>
        <color theme="1"/>
        <rFont val="Calibri"/>
        <family val="2"/>
        <scheme val="minor"/>
      </rPr>
      <t xml:space="preserve"> pressure in the CAZ with reference to outdoors </t>
    </r>
  </si>
  <si>
    <t xml:space="preserve">(9) Adjust interior doors to determine worst-case depressurization in the CAZ with air handling units off </t>
  </si>
  <si>
    <t>(11) Turn on air handling unit(s) blower(s) and repeat interior door adjustment to determine worst-case depressurization in the CAZ with blower(s) on</t>
  </si>
  <si>
    <r>
      <t>(12) Record</t>
    </r>
    <r>
      <rPr>
        <b/>
        <sz val="11"/>
        <color theme="1"/>
        <rFont val="Calibri"/>
        <family val="2"/>
        <scheme val="minor"/>
      </rPr>
      <t xml:space="preserve"> </t>
    </r>
    <r>
      <rPr>
        <sz val="11"/>
        <color theme="1"/>
        <rFont val="Calibri"/>
        <family val="2"/>
        <scheme val="minor"/>
      </rPr>
      <t xml:space="preserve">pressure in the CAZ with reference to outdoors </t>
    </r>
  </si>
  <si>
    <r>
      <t xml:space="preserve">(13) Select configuration that delivers maximum </t>
    </r>
    <r>
      <rPr>
        <b/>
        <sz val="11"/>
        <color theme="1"/>
        <rFont val="Calibri"/>
        <family val="2"/>
        <scheme val="minor"/>
      </rPr>
      <t xml:space="preserve">Gross </t>
    </r>
    <r>
      <rPr>
        <sz val="11"/>
        <color theme="1"/>
        <rFont val="Calibri"/>
        <family val="2"/>
        <scheme val="minor"/>
      </rPr>
      <t>negative pressure in the CAZ</t>
    </r>
  </si>
  <si>
    <r>
      <t xml:space="preserve">(14) Record </t>
    </r>
    <r>
      <rPr>
        <b/>
        <sz val="11"/>
        <color theme="1"/>
        <rFont val="Calibri"/>
        <family val="2"/>
        <scheme val="minor"/>
      </rPr>
      <t>Gross</t>
    </r>
    <r>
      <rPr>
        <sz val="11"/>
        <color theme="1"/>
        <rFont val="Calibri"/>
        <family val="2"/>
        <scheme val="minor"/>
      </rPr>
      <t xml:space="preserve"> pressure in the CAZ with reference to outdoors</t>
    </r>
  </si>
  <si>
    <r>
      <t xml:space="preserve">(15) Calculated </t>
    </r>
    <r>
      <rPr>
        <b/>
        <sz val="11"/>
        <color theme="1"/>
        <rFont val="Calibri"/>
        <family val="2"/>
        <scheme val="minor"/>
      </rPr>
      <t>NET WCD</t>
    </r>
  </si>
  <si>
    <t>(6) Turn on all exhaust fans to highest setting (e.g. clothes dryers, range hoods, bathroom exhausts, etc.)</t>
  </si>
  <si>
    <t xml:space="preserve">Impacts of Duct Leakage </t>
  </si>
  <si>
    <t xml:space="preserve">         - test for spillage at the draft hood relief opening after main burner fires</t>
  </si>
  <si>
    <t xml:space="preserve">         - while under WCD, place the appliance being inspected into operation</t>
  </si>
  <si>
    <t xml:space="preserve">           and then be retested under natural conditions </t>
  </si>
  <si>
    <t xml:space="preserve">           (all AHUs and exhaust devices off)</t>
  </si>
  <si>
    <t>Analyzing combustion assessment results:</t>
  </si>
  <si>
    <t>Steps for assessing combustion appliances while in operation:</t>
  </si>
  <si>
    <t xml:space="preserve">         - If any combustion appliance fails the spillage test  under WCD but passes under natural conditions, the cause and</t>
  </si>
  <si>
    <t xml:space="preserve">           potential improvement  is most likely the availability of combustion air, not the vent system performance;</t>
  </si>
  <si>
    <t xml:space="preserve">           combustion air openings to the outdoors or other remediation to the envelope may be required.</t>
  </si>
  <si>
    <t xml:space="preserve">         - If the combustion appliance fails the spillage or combustion tests under natural conditions (all exhaust/AHU fans off),</t>
  </si>
  <si>
    <t xml:space="preserve">           the problem is likely with the appliance or the flue vent and a service technician should be consulted.</t>
  </si>
  <si>
    <t>Measure CO in Flue:</t>
  </si>
  <si>
    <t>(1) Make sure equipment and thermostats are reset to their original settings</t>
  </si>
  <si>
    <t>(2) Assuming no immediate safety concerns or hazards were identified during the inspection of the combustion appliances,          return all appliances and systems to their pre-existing state</t>
  </si>
  <si>
    <t>(3) Return doors, windows, exhaust fans, fireplace dampers, and any other fuel-gas-burning appliances to their previous condition of use</t>
  </si>
  <si>
    <t>(5) Note: In some instances the auditor may recommend that an appliance be turned off and the occupant will be advised to contact a qualified professional for further evaluation</t>
  </si>
  <si>
    <r>
      <t xml:space="preserve">      NOTE: if combustion air is provided to the CAZ via connection to interior spaces, skip down to </t>
    </r>
    <r>
      <rPr>
        <b/>
        <sz val="11"/>
        <color theme="1"/>
        <rFont val="Calibri"/>
        <family val="2"/>
        <scheme val="minor"/>
      </rPr>
      <t>Assessment of CAZ Volume</t>
    </r>
  </si>
  <si>
    <t>(2) Combustion air is provided to the CAZ from outdoors or a well ventilated space (e.g., attic) via:</t>
  </si>
  <si>
    <t>CALCULATED cross sectional net free area required for each duct</t>
  </si>
  <si>
    <t>Required Total Volume of CAZ + Connected Space</t>
  </si>
  <si>
    <t xml:space="preserve">  minimum opening dimension is 3"</t>
  </si>
  <si>
    <t>(2) Confirm the ambient CO level in the CAZ below the alarm limit (25 ppm or other ppm based on standard).</t>
  </si>
  <si>
    <t xml:space="preserve"> </t>
  </si>
  <si>
    <t>main meeting space</t>
  </si>
  <si>
    <t>office area</t>
  </si>
  <si>
    <t>MD10-22-10</t>
  </si>
  <si>
    <t>RNZ60VD51</t>
  </si>
  <si>
    <t>gas WH</t>
  </si>
  <si>
    <t xml:space="preserve">Conclusions from Fictitious Assessment: </t>
  </si>
  <si>
    <t xml:space="preserve">While this project's combustion equipment is not in critically imminent need of correcting, the installed equipment is old and the combustion air scenario, while technically meeting code, still carries a risk of backdrafting.   </t>
  </si>
  <si>
    <t>Calculations confirmed that while the CAZ is a confined space, there are Hi/Low connecting ducts that meet code and connect the CAZ to the larger volume meeting space.</t>
  </si>
  <si>
    <t xml:space="preserve">Some combustible items were noted as needing to be removed from the CAZ.  The WH flue is old and shows signs of deterioration and contains a section with no upward slope.  Given the age of the WH, this appliance is ripe for a planned replacement.  The furnace is also old but does not appear to be as much of a risk as the WH.  </t>
  </si>
  <si>
    <t>CAZ negative pressures obtained under WCD were moderate in concern.  Although spillage did stop before five minutes, the WH did continue to spill for 4 minutes under WCD.</t>
  </si>
  <si>
    <t xml:space="preserve">Because a flue gas analyzer was available, we tested for CO in the WH flue.  Although the CO levels passed (&lt;200 ppm air free), at 144 ppm they were still noteworthy.  The test results and other factors (such as equipment age, flue condition, negative pressures attained under WCD) indicate that the WH should be upgraded relatively soon.  </t>
  </si>
  <si>
    <t>Recommendations</t>
  </si>
  <si>
    <t xml:space="preserve">The WH test results and other factors (such as equipment age, flue condition, negative pressures attained under WCD) indicate that the WH should be upgraded relatively soon.  Avoid installing the same atmospheric venting type of water heater that still relies on connection to interior air for combustion air- a suggestion would be for a direct vent or condensing tank (or tankless), either of which should be installed to supply their own combustion from the outside.  If it is decided not to replace the WH soon, the flue vent should be corrected for continuous positive slope to the exterior.       </t>
  </si>
  <si>
    <t>If the furnace is also replaced, a two-pipe, high efficiency (condensing) unit should be specified.  Once the furnace and the water heater are both upgraded to direct vent/condensing type then the utility room will no longer need to be connected to the meeting room (which should help with laundry noise complaints by users in the meeting room).</t>
  </si>
  <si>
    <t>Although there would be no efficiency gains, if both the furnace and water heater remain or the WH is replaced like-for-like, an alternative approach would be to convert the utility room into a "combustion closet".  This would entail blocking/removing the ducts connecting the CAZ to the interior meeting space and then adding Hi/Low vents to the exterior that are sized properly as per the code (e.g., at least 47 sq. in. of net free area for each duct, if horizontal).  The CAZ walls and door would need to be air sealed and pipe insulation would be recommended as freeze protection.</t>
  </si>
  <si>
    <r>
      <t>Project Name:</t>
    </r>
    <r>
      <rPr>
        <i/>
        <sz val="11"/>
        <color rgb="FFC00000"/>
        <rFont val="Calibri"/>
        <family val="2"/>
        <scheme val="minor"/>
      </rPr>
      <t xml:space="preserve"> Example Building</t>
    </r>
  </si>
  <si>
    <r>
      <t>Assessment Date:</t>
    </r>
    <r>
      <rPr>
        <sz val="11"/>
        <color rgb="FFFF0000"/>
        <rFont val="Calibri"/>
        <family val="2"/>
        <scheme val="minor"/>
      </rPr>
      <t xml:space="preserve"> </t>
    </r>
    <r>
      <rPr>
        <i/>
        <sz val="11"/>
        <color rgb="FFC00000"/>
        <rFont val="Calibri"/>
        <family val="2"/>
        <scheme val="minor"/>
      </rPr>
      <t>1/1/2025</t>
    </r>
  </si>
  <si>
    <r>
      <t>Project Address:</t>
    </r>
    <r>
      <rPr>
        <sz val="11"/>
        <color rgb="FFFF0000"/>
        <rFont val="Calibri"/>
        <family val="2"/>
        <scheme val="minor"/>
      </rPr>
      <t xml:space="preserve"> </t>
    </r>
    <r>
      <rPr>
        <i/>
        <sz val="11"/>
        <color rgb="FFC00000"/>
        <rFont val="Calibri"/>
        <family val="2"/>
        <scheme val="minor"/>
      </rPr>
      <t>241 Pine St., NE, Atlanta, GA, 30308</t>
    </r>
  </si>
  <si>
    <r>
      <t xml:space="preserve">Assessment Participants: </t>
    </r>
    <r>
      <rPr>
        <sz val="11"/>
        <color rgb="FFC00000"/>
        <rFont val="Calibri"/>
        <family val="2"/>
        <scheme val="minor"/>
      </rPr>
      <t>Jane Doe (lead), Joe Smith</t>
    </r>
  </si>
  <si>
    <r>
      <t xml:space="preserve">Building Description (e.g., type of occupancy, # of stories, wall, roof and foundation assembly type, orientation, etc.): </t>
    </r>
    <r>
      <rPr>
        <i/>
        <sz val="11"/>
        <color rgb="FFC00000"/>
        <rFont val="Calibri"/>
        <family val="2"/>
        <scheme val="minor"/>
      </rPr>
      <t>Fictitious project is a two-story office/multi-use building. Second level is conditioned by heat pumps. First floor is heated by a gas furnace.</t>
    </r>
  </si>
  <si>
    <t xml:space="preserve">First floor CAZ is a small utility space with </t>
  </si>
  <si>
    <t>horizontal HI/LOW vents that connect</t>
  </si>
  <si>
    <t>to the main meeting space.</t>
  </si>
  <si>
    <t>Laundry (W/D) is in CAZ space in</t>
  </si>
  <si>
    <t>addition to a gas furnace and gas WH.</t>
  </si>
  <si>
    <r>
      <t xml:space="preserve">Describe any gas leakage noted (e.g., location, suggested method of correction, etc.): </t>
    </r>
    <r>
      <rPr>
        <i/>
        <sz val="11"/>
        <color rgb="FFC00000"/>
        <rFont val="Calibri"/>
        <family val="2"/>
        <scheme val="minor"/>
      </rPr>
      <t>All gas piping appeared in good condition, no leaks were detected.</t>
    </r>
  </si>
  <si>
    <r>
      <t xml:space="preserve">Describe the CAZ, record any issues of note (e.g., leak at T&amp;P valve, evidence of frequent relighting of pilot, combustion air openings blocked, combustibles, etc.): </t>
    </r>
    <r>
      <rPr>
        <i/>
        <sz val="11"/>
        <color rgb="FFC00000"/>
        <rFont val="Calibri"/>
        <family val="2"/>
        <scheme val="minor"/>
      </rPr>
      <t>In general, the CAZ was relatively clear except for some laundry supplies. Communicated to client that the stacks of magazines and paint thinner near the water heater should be relocated.</t>
    </r>
  </si>
  <si>
    <r>
      <t xml:space="preserve">Describe the combustion appliances and record any issues of note (e.g., appearance, connections, common venting of two appliances, expansion tank, etc.): </t>
    </r>
    <r>
      <rPr>
        <i/>
        <sz val="11"/>
        <color rgb="FFC00000"/>
        <rFont val="Calibri"/>
        <family val="2"/>
        <scheme val="minor"/>
      </rPr>
      <t>The equipment (WH+furnace) looks old but in relatively okay condition. Water heater T&amp;P lines are copper and run to exterior.</t>
    </r>
  </si>
  <si>
    <r>
      <t>Describe the flue venting material and layout, and record any issues of note (e.g., appearance, proper support, slope and termination of venting, etc.):</t>
    </r>
    <r>
      <rPr>
        <i/>
        <sz val="11"/>
        <color rgb="FFC00000"/>
        <rFont val="Calibri"/>
        <family val="2"/>
        <scheme val="minor"/>
      </rPr>
      <t xml:space="preserve"> Flue venting material appears to be metal B-vent on furnace and single-wall metal on water heater. WH flue appears to run horizontally in one section (no upward slope) and some rust has corroded the flue in this area - recommended to client that this be corrected.</t>
    </r>
  </si>
  <si>
    <r>
      <t xml:space="preserve">Describe spillage (e.g., spillage stopped quickly - none observed after 2 minutes): </t>
    </r>
    <r>
      <rPr>
        <i/>
        <sz val="11"/>
        <color rgb="FFC00000"/>
        <rFont val="Calibri"/>
        <family val="2"/>
        <scheme val="minor"/>
      </rPr>
      <t>The 80% furnace fired normally and no flame dance was observed upon AHU operation - this system seems in good working order. The gas WH did not stop spillage unitl ~4 minutes while under WCD.</t>
    </r>
  </si>
  <si>
    <r>
      <t>Created using industry procedures*,</t>
    </r>
    <r>
      <rPr>
        <sz val="11"/>
        <rFont val="Calibri"/>
        <family val="2"/>
        <scheme val="minor"/>
      </rPr>
      <t xml:space="preserve"> this combustion appliance assessment </t>
    </r>
    <r>
      <rPr>
        <sz val="11"/>
        <color theme="1"/>
        <rFont val="Calibri"/>
        <family val="2"/>
        <scheme val="minor"/>
      </rPr>
      <t>tool is intended to help an assessor: 
  - perform calculations and testing associated with combustion equipment, and
  - determine the relative safeness of the installed combustion equipment with respect to 
     the building occupants' breathing zone.  
The workbook consists of 5 pages that walk the user through the assessment process as described below.  When used on a tablet or laptop computer, the workbook will auto-populate the shaded fields based on user inputs in the non-shaded fields.  
To modify a programmed calculation or field function, simply unlock the sheet on the file tab; no passwords are used in this workbook in order to allow the user to modify the tool as they see fit. 
Users of this workbook are encouraged to review</t>
    </r>
    <r>
      <rPr>
        <i/>
        <sz val="11"/>
        <color theme="1"/>
        <rFont val="Calibri"/>
        <family val="2"/>
        <scheme val="minor"/>
      </rPr>
      <t xml:space="preserve"> </t>
    </r>
    <r>
      <rPr>
        <i/>
        <sz val="11"/>
        <rFont val="Calibri"/>
        <family val="2"/>
        <scheme val="minor"/>
      </rPr>
      <t>Southface's Small Commercial Combustion Appliance Guidelines</t>
    </r>
    <r>
      <rPr>
        <sz val="11"/>
        <rFont val="Calibri"/>
        <family val="2"/>
        <scheme val="minor"/>
      </rPr>
      <t xml:space="preserve"> and the referenced industry procedures* before performing combustion appliance assessments in the field. </t>
    </r>
  </si>
  <si>
    <t>Overview of tabs:</t>
  </si>
  <si>
    <r>
      <t xml:space="preserve">- Visible </t>
    </r>
    <r>
      <rPr>
        <b/>
        <sz val="11"/>
        <color theme="1"/>
        <rFont val="Calibri"/>
        <family val="2"/>
        <scheme val="minor"/>
      </rPr>
      <t>Cracks</t>
    </r>
    <r>
      <rPr>
        <sz val="11"/>
        <color theme="1"/>
        <rFont val="Calibri"/>
        <family val="2"/>
        <scheme val="minor"/>
      </rPr>
      <t xml:space="preserve">, </t>
    </r>
    <r>
      <rPr>
        <b/>
        <sz val="11"/>
        <color theme="1"/>
        <rFont val="Calibri"/>
        <family val="2"/>
        <scheme val="minor"/>
      </rPr>
      <t>Gaps</t>
    </r>
    <r>
      <rPr>
        <sz val="11"/>
        <color theme="1"/>
        <rFont val="Calibri"/>
        <family val="2"/>
        <scheme val="minor"/>
      </rPr>
      <t xml:space="preserve">, or </t>
    </r>
    <r>
      <rPr>
        <b/>
        <sz val="11"/>
        <color theme="1"/>
        <rFont val="Calibri"/>
        <family val="2"/>
        <scheme val="minor"/>
      </rPr>
      <t>Openings</t>
    </r>
    <r>
      <rPr>
        <sz val="11"/>
        <color theme="1"/>
        <rFont val="Calibri"/>
        <family val="2"/>
        <scheme val="minor"/>
      </rPr>
      <t xml:space="preserve"> in the boundaries between the CAZ and occupied space that prevent air-tight separation?</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</si>
</sst>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3" x14ac:knownFonts="1">
    <font>
      <sz val="11"/>
      <color theme="1"/>
      <name val="Calibri"/>
      <family val="2"/>
      <scheme val="minor"/>
    </font>
    <font>
      <sz val="11"/>
      <color theme="1"/>
      <name val="Calibri"/>
      <family val="2"/>
      <scheme val="minor"/>
    </font>
    <font>
      <b/>
      <sz val="11"/>
      <color theme="1"/>
      <name val="Calibri"/>
      <family val="2"/>
      <scheme val="minor"/>
    </font>
    <font>
      <strike/>
      <sz val="11"/>
      <color theme="1"/>
      <name val="Calibri"/>
      <family val="2"/>
      <scheme val="minor"/>
    </font>
    <font>
      <vertAlign val="superscript"/>
      <sz val="11"/>
      <color theme="1"/>
      <name val="Calibri"/>
      <family val="2"/>
      <scheme val="minor"/>
    </font>
    <font>
      <sz val="11"/>
      <color theme="1"/>
      <name val="Calibri"/>
      <family val="2"/>
    </font>
    <font>
      <sz val="11"/>
      <color theme="1"/>
      <name val="Wingdings"/>
      <charset val="2"/>
    </font>
    <font>
      <u/>
      <sz val="11"/>
      <color theme="1"/>
      <name val="Calibri"/>
      <family val="2"/>
      <scheme val="minor"/>
    </font>
    <font>
      <vertAlign val="subscript"/>
      <sz val="11"/>
      <color theme="1"/>
      <name val="Calibri"/>
      <family val="2"/>
      <scheme val="minor"/>
    </font>
    <font>
      <b/>
      <sz val="14"/>
      <color theme="1"/>
      <name val="Calibri"/>
      <family val="2"/>
      <scheme val="minor"/>
    </font>
    <font>
      <sz val="14"/>
      <color theme="1"/>
      <name val="Calibri"/>
      <family val="2"/>
      <scheme val="minor"/>
    </font>
    <font>
      <b/>
      <u/>
      <sz val="12"/>
      <color theme="1"/>
      <name val="Calibri"/>
      <family val="2"/>
      <scheme val="minor"/>
    </font>
    <font>
      <b/>
      <sz val="11"/>
      <color theme="1"/>
      <name val="Calibri"/>
      <family val="2"/>
    </font>
    <font>
      <i/>
      <sz val="11"/>
      <color theme="1"/>
      <name val="Calibri"/>
      <family val="2"/>
      <scheme val="minor"/>
    </font>
    <font>
      <sz val="18"/>
      <color theme="1"/>
      <name val="Calibri"/>
      <family val="2"/>
      <scheme val="minor"/>
    </font>
    <font>
      <b/>
      <sz val="11"/>
      <color rgb="FF3F3F3F"/>
      <name val="Calibri"/>
      <family val="2"/>
      <scheme val="minor"/>
    </font>
    <font>
      <sz val="11"/>
      <name val="Calibri"/>
      <family val="2"/>
      <scheme val="minor"/>
    </font>
    <font>
      <b/>
      <i/>
      <sz val="11"/>
      <color theme="1"/>
      <name val="Calibri"/>
      <family val="2"/>
      <scheme val="minor"/>
    </font>
    <font>
      <i/>
      <sz val="11"/>
      <name val="Calibri"/>
      <family val="2"/>
      <scheme val="minor"/>
    </font>
    <font>
      <sz val="11"/>
      <color rgb="FFFF0000"/>
      <name val="Calibri"/>
      <family val="2"/>
      <scheme val="minor"/>
    </font>
    <font>
      <i/>
      <sz val="11"/>
      <color rgb="FFC00000"/>
      <name val="Calibri"/>
      <family val="2"/>
      <scheme val="minor"/>
    </font>
    <font>
      <sz val="11"/>
      <color rgb="FFC00000"/>
      <name val="Calibri"/>
      <family val="2"/>
      <scheme val="minor"/>
    </font>
    <font>
      <b/>
      <sz val="11"/>
      <color rgb="FFC00000"/>
      <name val="Calibri"/>
      <family val="2"/>
      <scheme val="minor"/>
    </font>
  </fonts>
  <fills count="12">
    <fill>
      <patternFill patternType="none"/>
    </fill>
    <fill>
      <patternFill patternType="gray125"/>
    </fill>
    <fill>
      <patternFill patternType="solid">
        <fgColor rgb="FFFFFFCC"/>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F2F2F2"/>
      </patternFill>
    </fill>
    <fill>
      <patternFill patternType="solid">
        <fgColor theme="4" tint="0.59996337778862885"/>
        <bgColor indexed="64"/>
      </patternFill>
    </fill>
  </fills>
  <borders count="31">
    <border>
      <left/>
      <right/>
      <top/>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rgb="FFB2B2B2"/>
      </right>
      <top style="thin">
        <color indexed="64"/>
      </top>
      <bottom style="thin">
        <color indexed="64"/>
      </bottom>
      <diagonal/>
    </border>
    <border>
      <left style="thin">
        <color rgb="FFB2B2B2"/>
      </left>
      <right style="thin">
        <color rgb="FFB2B2B2"/>
      </right>
      <top style="thin">
        <color indexed="64"/>
      </top>
      <bottom style="thin">
        <color indexed="64"/>
      </bottom>
      <diagonal/>
    </border>
    <border>
      <left style="thin">
        <color rgb="FFB2B2B2"/>
      </left>
      <right style="thin">
        <color indexed="64"/>
      </right>
      <top style="thin">
        <color indexed="64"/>
      </top>
      <bottom style="thin">
        <color indexed="64"/>
      </bottom>
      <diagonal/>
    </border>
  </borders>
  <cellStyleXfs count="3">
    <xf numFmtId="0" fontId="0" fillId="0" borderId="0"/>
    <xf numFmtId="0" fontId="1" fillId="2" borderId="1" applyNumberFormat="0" applyFont="0" applyAlignment="0" applyProtection="0"/>
    <xf numFmtId="0" fontId="15" fillId="10" borderId="24" applyNumberFormat="0" applyAlignment="0" applyProtection="0"/>
  </cellStyleXfs>
  <cellXfs count="150">
    <xf numFmtId="0" fontId="0" fillId="0" borderId="0" xfId="0"/>
    <xf numFmtId="0" fontId="0" fillId="0" borderId="21" xfId="0" applyBorder="1" applyAlignment="1" applyProtection="1">
      <alignment horizontal="center"/>
      <protection locked="0"/>
    </xf>
    <xf numFmtId="0" fontId="0" fillId="0" borderId="22" xfId="0" applyBorder="1" applyAlignment="1" applyProtection="1">
      <alignment horizontal="center"/>
      <protection locked="0"/>
    </xf>
    <xf numFmtId="0" fontId="0" fillId="0" borderId="0" xfId="0" applyProtection="1"/>
    <xf numFmtId="0" fontId="15" fillId="10" borderId="24" xfId="2" applyAlignment="1" applyProtection="1">
      <alignment horizontal="center"/>
    </xf>
    <xf numFmtId="2" fontId="0" fillId="0" borderId="21" xfId="0" applyNumberFormat="1" applyBorder="1" applyAlignment="1" applyProtection="1">
      <alignment horizontal="center"/>
      <protection locked="0"/>
    </xf>
    <xf numFmtId="0" fontId="0" fillId="0" borderId="0" xfId="0" applyProtection="1">
      <protection locked="0"/>
    </xf>
    <xf numFmtId="0" fontId="0" fillId="0" borderId="0" xfId="0" applyBorder="1" applyProtection="1">
      <protection locked="0"/>
    </xf>
    <xf numFmtId="0" fontId="0" fillId="0" borderId="0" xfId="0" applyBorder="1" applyAlignment="1" applyProtection="1">
      <alignment horizontal="center"/>
      <protection locked="0"/>
    </xf>
    <xf numFmtId="2" fontId="0" fillId="0" borderId="0" xfId="0" applyNumberFormat="1" applyBorder="1" applyAlignment="1" applyProtection="1">
      <alignment horizontal="center"/>
      <protection locked="0"/>
    </xf>
    <xf numFmtId="0" fontId="0" fillId="0" borderId="2" xfId="0" applyBorder="1" applyProtection="1">
      <protection locked="0"/>
    </xf>
    <xf numFmtId="0" fontId="21" fillId="0" borderId="21" xfId="0" applyFont="1" applyBorder="1" applyAlignment="1" applyProtection="1">
      <alignment horizontal="center"/>
      <protection locked="0"/>
    </xf>
    <xf numFmtId="0" fontId="21" fillId="0" borderId="22" xfId="0" applyFont="1" applyBorder="1" applyAlignment="1" applyProtection="1">
      <alignment horizontal="center"/>
      <protection locked="0"/>
    </xf>
    <xf numFmtId="1" fontId="21" fillId="0" borderId="21" xfId="0" applyNumberFormat="1" applyFont="1" applyBorder="1" applyAlignment="1" applyProtection="1">
      <alignment horizontal="center"/>
      <protection locked="0"/>
    </xf>
    <xf numFmtId="2" fontId="21" fillId="0" borderId="21" xfId="0" applyNumberFormat="1" applyFont="1" applyBorder="1" applyAlignment="1" applyProtection="1">
      <alignment horizontal="center"/>
      <protection locked="0"/>
    </xf>
    <xf numFmtId="2" fontId="21" fillId="0" borderId="25" xfId="0" applyNumberFormat="1" applyFont="1" applyBorder="1" applyAlignment="1" applyProtection="1">
      <alignment horizontal="center"/>
      <protection locked="0"/>
    </xf>
    <xf numFmtId="0" fontId="21" fillId="0" borderId="5" xfId="0" applyFont="1" applyBorder="1" applyAlignment="1" applyProtection="1">
      <alignment horizontal="center"/>
      <protection locked="0"/>
    </xf>
    <xf numFmtId="0" fontId="21" fillId="0" borderId="0" xfId="0" applyFont="1" applyBorder="1" applyAlignment="1" applyProtection="1">
      <alignment horizontal="center"/>
      <protection locked="0"/>
    </xf>
    <xf numFmtId="2" fontId="21" fillId="0" borderId="3" xfId="0" applyNumberFormat="1" applyFont="1" applyBorder="1" applyAlignment="1" applyProtection="1">
      <alignment horizontal="center"/>
      <protection locked="0"/>
    </xf>
    <xf numFmtId="0" fontId="0" fillId="0" borderId="0" xfId="0" applyBorder="1" applyAlignment="1" applyProtection="1">
      <alignment horizontal="left" vertical="top" wrapText="1"/>
      <protection locked="0"/>
    </xf>
    <xf numFmtId="0" fontId="0" fillId="0" borderId="0" xfId="0" applyAlignment="1" applyProtection="1">
      <alignment horizontal="center"/>
    </xf>
    <xf numFmtId="0" fontId="3" fillId="0" borderId="0" xfId="0" applyFont="1" applyProtection="1">
      <protection locked="0"/>
    </xf>
    <xf numFmtId="0" fontId="0" fillId="0" borderId="0" xfId="0" applyFont="1" applyAlignment="1" applyProtection="1">
      <alignment horizontal="left" vertical="top"/>
      <protection locked="0"/>
    </xf>
    <xf numFmtId="0" fontId="0" fillId="0" borderId="0" xfId="0" applyAlignment="1" applyProtection="1">
      <alignment horizontal="left" vertical="top"/>
      <protection locked="0"/>
    </xf>
    <xf numFmtId="0" fontId="0" fillId="0" borderId="0" xfId="0" applyAlignment="1" applyProtection="1">
      <alignment horizontal="center"/>
      <protection locked="0"/>
    </xf>
    <xf numFmtId="0" fontId="2" fillId="0" borderId="4" xfId="0" applyFont="1" applyBorder="1" applyProtection="1">
      <protection locked="0"/>
    </xf>
    <xf numFmtId="0" fontId="0" fillId="0" borderId="5" xfId="0" applyBorder="1" applyProtection="1">
      <protection locked="0"/>
    </xf>
    <xf numFmtId="0" fontId="0" fillId="0" borderId="6" xfId="0" applyBorder="1" applyProtection="1">
      <protection locked="0"/>
    </xf>
    <xf numFmtId="0" fontId="5" fillId="0" borderId="0" xfId="0" applyFont="1" applyAlignment="1" applyProtection="1">
      <alignment horizontal="center"/>
      <protection locked="0"/>
    </xf>
    <xf numFmtId="0" fontId="0" fillId="0" borderId="9" xfId="0" applyBorder="1" applyProtection="1">
      <protection locked="0"/>
    </xf>
    <xf numFmtId="0" fontId="0" fillId="0" borderId="10" xfId="0" applyBorder="1" applyProtection="1">
      <protection locked="0"/>
    </xf>
    <xf numFmtId="0" fontId="5" fillId="0" borderId="0" xfId="0" applyFont="1" applyProtection="1">
      <protection locked="0"/>
    </xf>
    <xf numFmtId="0" fontId="5" fillId="0" borderId="0" xfId="0" applyFont="1" applyBorder="1" applyProtection="1">
      <protection locked="0"/>
    </xf>
    <xf numFmtId="0" fontId="0" fillId="0" borderId="7" xfId="0" applyBorder="1" applyProtection="1">
      <protection locked="0"/>
    </xf>
    <xf numFmtId="0" fontId="0" fillId="0" borderId="8" xfId="0" applyBorder="1" applyProtection="1">
      <protection locked="0"/>
    </xf>
    <xf numFmtId="0" fontId="2" fillId="0" borderId="0" xfId="0" applyFont="1" applyProtection="1">
      <protection locked="0"/>
    </xf>
    <xf numFmtId="0" fontId="5" fillId="0" borderId="0" xfId="0" applyFont="1" applyAlignment="1" applyProtection="1">
      <alignment horizontal="right"/>
      <protection locked="0"/>
    </xf>
    <xf numFmtId="0" fontId="21" fillId="0" borderId="0" xfId="0" applyFont="1" applyAlignment="1" applyProtection="1">
      <alignment horizontal="center"/>
      <protection locked="0"/>
    </xf>
    <xf numFmtId="0" fontId="0" fillId="0" borderId="4" xfId="0" applyBorder="1" applyProtection="1">
      <protection locked="0"/>
    </xf>
    <xf numFmtId="0" fontId="20" fillId="0" borderId="9" xfId="0" applyFont="1" applyBorder="1" applyProtection="1">
      <protection locked="0"/>
    </xf>
    <xf numFmtId="0" fontId="7" fillId="0" borderId="4" xfId="0" applyFont="1" applyBorder="1" applyProtection="1">
      <protection locked="0"/>
    </xf>
    <xf numFmtId="0" fontId="0" fillId="0" borderId="0" xfId="0" applyAlignment="1" applyProtection="1">
      <alignment horizontal="left"/>
      <protection locked="0"/>
    </xf>
    <xf numFmtId="0" fontId="0" fillId="0" borderId="0" xfId="0" applyAlignment="1" applyProtection="1">
      <alignment vertical="top"/>
      <protection locked="0"/>
    </xf>
    <xf numFmtId="0" fontId="0" fillId="0" borderId="9" xfId="0" applyFont="1" applyBorder="1" applyProtection="1">
      <protection locked="0"/>
    </xf>
    <xf numFmtId="0" fontId="0" fillId="0" borderId="23" xfId="0" applyFont="1" applyBorder="1" applyAlignment="1" applyProtection="1">
      <alignment horizontal="right"/>
      <protection locked="0"/>
    </xf>
    <xf numFmtId="0" fontId="0" fillId="0" borderId="7" xfId="0" applyFont="1" applyBorder="1" applyProtection="1">
      <protection locked="0"/>
    </xf>
    <xf numFmtId="0" fontId="0" fillId="0" borderId="22" xfId="0" applyFont="1" applyBorder="1" applyAlignment="1" applyProtection="1">
      <alignment horizontal="right"/>
      <protection locked="0"/>
    </xf>
    <xf numFmtId="0" fontId="2" fillId="9" borderId="19" xfId="0" applyFont="1" applyFill="1" applyBorder="1" applyProtection="1">
      <protection locked="0"/>
    </xf>
    <xf numFmtId="0" fontId="0" fillId="9" borderId="3" xfId="0" applyFill="1" applyBorder="1" applyProtection="1">
      <protection locked="0"/>
    </xf>
    <xf numFmtId="0" fontId="0" fillId="9" borderId="20" xfId="0" applyFill="1" applyBorder="1" applyProtection="1">
      <protection locked="0"/>
    </xf>
    <xf numFmtId="0" fontId="0" fillId="8" borderId="9" xfId="0" applyFill="1" applyBorder="1" applyProtection="1">
      <protection locked="0"/>
    </xf>
    <xf numFmtId="0" fontId="0" fillId="8" borderId="0" xfId="0" applyFill="1" applyBorder="1" applyProtection="1">
      <protection locked="0"/>
    </xf>
    <xf numFmtId="0" fontId="0" fillId="8" borderId="10" xfId="0" applyFill="1" applyBorder="1" applyProtection="1">
      <protection locked="0"/>
    </xf>
    <xf numFmtId="0" fontId="0" fillId="8" borderId="7" xfId="0" applyFill="1" applyBorder="1" applyProtection="1">
      <protection locked="0"/>
    </xf>
    <xf numFmtId="0" fontId="0" fillId="8" borderId="2" xfId="0" applyFill="1" applyBorder="1" applyProtection="1">
      <protection locked="0"/>
    </xf>
    <xf numFmtId="0" fontId="0" fillId="8" borderId="8" xfId="0" applyFill="1" applyBorder="1" applyProtection="1">
      <protection locked="0"/>
    </xf>
    <xf numFmtId="0" fontId="13" fillId="0" borderId="0" xfId="0" applyFont="1" applyProtection="1">
      <protection locked="0"/>
    </xf>
    <xf numFmtId="0" fontId="6" fillId="0" borderId="0" xfId="0" applyFont="1" applyAlignment="1" applyProtection="1">
      <alignment horizontal="center"/>
      <protection locked="0"/>
    </xf>
    <xf numFmtId="0" fontId="16" fillId="0" borderId="0" xfId="0" applyFont="1" applyProtection="1">
      <protection locked="0"/>
    </xf>
    <xf numFmtId="0" fontId="6" fillId="0" borderId="0" xfId="0" applyFont="1" applyBorder="1" applyAlignment="1" applyProtection="1">
      <alignment horizontal="center"/>
      <protection locked="0"/>
    </xf>
    <xf numFmtId="0" fontId="0" fillId="0" borderId="0" xfId="0" applyBorder="1" applyAlignment="1" applyProtection="1">
      <alignment horizontal="left" vertical="top"/>
      <protection locked="0"/>
    </xf>
    <xf numFmtId="0" fontId="0" fillId="0" borderId="0" xfId="0" applyFont="1" applyAlignment="1" applyProtection="1">
      <alignment horizontal="center"/>
      <protection locked="0"/>
    </xf>
    <xf numFmtId="0" fontId="0" fillId="0" borderId="0" xfId="0" applyAlignment="1" applyProtection="1">
      <alignment wrapText="1"/>
      <protection locked="0"/>
    </xf>
    <xf numFmtId="0" fontId="0" fillId="0" borderId="0" xfId="0" applyBorder="1" applyAlignment="1" applyProtection="1">
      <alignment horizontal="right"/>
      <protection locked="0"/>
    </xf>
    <xf numFmtId="0" fontId="0" fillId="3" borderId="0" xfId="0" applyFill="1" applyBorder="1" applyAlignment="1" applyProtection="1">
      <alignment horizontal="center"/>
      <protection locked="0"/>
    </xf>
    <xf numFmtId="0" fontId="0" fillId="4" borderId="0" xfId="0" quotePrefix="1" applyFill="1" applyBorder="1" applyAlignment="1" applyProtection="1">
      <alignment horizontal="center"/>
      <protection locked="0"/>
    </xf>
    <xf numFmtId="0" fontId="0" fillId="5" borderId="0" xfId="0" quotePrefix="1" applyFill="1" applyBorder="1" applyAlignment="1" applyProtection="1">
      <alignment horizontal="center"/>
      <protection locked="0"/>
    </xf>
    <xf numFmtId="0" fontId="2" fillId="6" borderId="26" xfId="0" applyFont="1" applyFill="1" applyBorder="1" applyProtection="1">
      <protection locked="0"/>
    </xf>
    <xf numFmtId="0" fontId="0" fillId="6" borderId="5" xfId="0" applyFill="1" applyBorder="1" applyProtection="1">
      <protection locked="0"/>
    </xf>
    <xf numFmtId="0" fontId="0" fillId="6" borderId="27" xfId="0" applyFill="1" applyBorder="1" applyProtection="1">
      <protection locked="0"/>
    </xf>
    <xf numFmtId="0" fontId="0" fillId="6" borderId="14" xfId="0" applyFont="1" applyFill="1" applyBorder="1" applyProtection="1">
      <protection locked="0"/>
    </xf>
    <xf numFmtId="0" fontId="0" fillId="6" borderId="0" xfId="0" applyFill="1" applyBorder="1" applyProtection="1">
      <protection locked="0"/>
    </xf>
    <xf numFmtId="0" fontId="0" fillId="6" borderId="15" xfId="0" applyFill="1" applyBorder="1" applyProtection="1">
      <protection locked="0"/>
    </xf>
    <xf numFmtId="0" fontId="7" fillId="6" borderId="14" xfId="0" applyFont="1" applyFill="1" applyBorder="1" applyProtection="1">
      <protection locked="0"/>
    </xf>
    <xf numFmtId="0" fontId="0" fillId="7" borderId="14" xfId="0" applyFill="1" applyBorder="1" applyProtection="1">
      <protection locked="0"/>
    </xf>
    <xf numFmtId="0" fontId="0" fillId="7" borderId="0" xfId="0" applyFill="1" applyBorder="1" applyProtection="1">
      <protection locked="0"/>
    </xf>
    <xf numFmtId="0" fontId="0" fillId="7" borderId="15" xfId="0" applyFill="1" applyBorder="1" applyAlignment="1" applyProtection="1">
      <alignment horizontal="right"/>
      <protection locked="0"/>
    </xf>
    <xf numFmtId="0" fontId="0" fillId="7" borderId="16" xfId="0" applyFill="1" applyBorder="1" applyProtection="1">
      <protection locked="0"/>
    </xf>
    <xf numFmtId="0" fontId="0" fillId="7" borderId="17" xfId="0" applyFill="1" applyBorder="1" applyProtection="1">
      <protection locked="0"/>
    </xf>
    <xf numFmtId="0" fontId="0" fillId="7" borderId="18" xfId="0" applyFill="1" applyBorder="1" applyAlignment="1" applyProtection="1">
      <alignment horizontal="right"/>
      <protection locked="0"/>
    </xf>
    <xf numFmtId="0" fontId="0" fillId="0" borderId="0" xfId="0" applyBorder="1" applyAlignment="1" applyProtection="1">
      <protection locked="0"/>
    </xf>
    <xf numFmtId="0" fontId="20" fillId="0" borderId="0" xfId="0" applyFont="1" applyProtection="1">
      <protection locked="0"/>
    </xf>
    <xf numFmtId="0" fontId="0" fillId="11" borderId="13" xfId="0" applyFill="1" applyBorder="1" applyProtection="1">
      <protection locked="0"/>
    </xf>
    <xf numFmtId="0" fontId="11" fillId="11" borderId="14" xfId="0" applyFont="1" applyFill="1" applyBorder="1" applyProtection="1">
      <protection locked="0"/>
    </xf>
    <xf numFmtId="0" fontId="2" fillId="11" borderId="0" xfId="0" applyFont="1" applyFill="1" applyBorder="1" applyProtection="1">
      <protection locked="0"/>
    </xf>
    <xf numFmtId="0" fontId="0" fillId="11" borderId="0" xfId="0" applyFill="1" applyBorder="1" applyProtection="1">
      <protection locked="0"/>
    </xf>
    <xf numFmtId="0" fontId="11" fillId="11" borderId="15" xfId="0" applyFont="1" applyFill="1" applyBorder="1" applyAlignment="1" applyProtection="1">
      <alignment horizontal="right"/>
      <protection locked="0"/>
    </xf>
    <xf numFmtId="2" fontId="15" fillId="10" borderId="24" xfId="2" applyNumberFormat="1" applyAlignment="1" applyProtection="1">
      <alignment horizontal="center"/>
    </xf>
    <xf numFmtId="1" fontId="15" fillId="10" borderId="24" xfId="2" applyNumberFormat="1" applyAlignment="1" applyProtection="1">
      <alignment horizontal="center"/>
    </xf>
    <xf numFmtId="0" fontId="22" fillId="10" borderId="24" xfId="2" applyFont="1" applyAlignment="1" applyProtection="1">
      <alignment horizontal="center"/>
    </xf>
    <xf numFmtId="164" fontId="15" fillId="10" borderId="24" xfId="2" applyNumberFormat="1" applyAlignment="1" applyProtection="1">
      <alignment horizontal="center"/>
    </xf>
    <xf numFmtId="0" fontId="17" fillId="0" borderId="0" xfId="0" applyFont="1" applyProtection="1"/>
    <xf numFmtId="0" fontId="6" fillId="0" borderId="0" xfId="0" applyFont="1" applyAlignment="1" applyProtection="1">
      <alignment horizontal="center"/>
    </xf>
    <xf numFmtId="0" fontId="0" fillId="0" borderId="0" xfId="0" applyAlignment="1" applyProtection="1">
      <alignment horizontal="left" wrapText="1"/>
      <protection locked="0"/>
    </xf>
    <xf numFmtId="0" fontId="20" fillId="0" borderId="2" xfId="0" applyFont="1" applyBorder="1" applyAlignment="1" applyProtection="1">
      <alignment horizontal="center"/>
      <protection locked="0"/>
    </xf>
    <xf numFmtId="0" fontId="20" fillId="0" borderId="3" xfId="0" applyFont="1" applyBorder="1" applyAlignment="1" applyProtection="1">
      <alignment horizontal="center"/>
      <protection locked="0"/>
    </xf>
    <xf numFmtId="0" fontId="0" fillId="0" borderId="3" xfId="0" applyBorder="1" applyAlignment="1" applyProtection="1">
      <alignment horizontal="center"/>
      <protection locked="0"/>
    </xf>
    <xf numFmtId="0" fontId="0" fillId="0" borderId="9" xfId="0" applyBorder="1" applyAlignment="1" applyProtection="1">
      <alignment horizontal="left" wrapText="1"/>
      <protection locked="0"/>
    </xf>
    <xf numFmtId="0" fontId="0" fillId="0" borderId="0" xfId="0" applyBorder="1" applyAlignment="1" applyProtection="1">
      <alignment horizontal="left" wrapText="1"/>
      <protection locked="0"/>
    </xf>
    <xf numFmtId="0" fontId="0" fillId="0" borderId="10" xfId="0" applyBorder="1" applyAlignment="1" applyProtection="1">
      <alignment horizontal="left" wrapText="1"/>
      <protection locked="0"/>
    </xf>
    <xf numFmtId="0" fontId="0" fillId="0" borderId="7" xfId="0" applyBorder="1" applyAlignment="1" applyProtection="1">
      <alignment horizontal="left" wrapText="1"/>
      <protection locked="0"/>
    </xf>
    <xf numFmtId="0" fontId="0" fillId="0" borderId="2" xfId="0" applyBorder="1" applyAlignment="1" applyProtection="1">
      <alignment horizontal="left" wrapText="1"/>
      <protection locked="0"/>
    </xf>
    <xf numFmtId="0" fontId="0" fillId="0" borderId="8" xfId="0" applyBorder="1" applyAlignment="1" applyProtection="1">
      <alignment horizontal="left" wrapText="1"/>
      <protection locked="0"/>
    </xf>
    <xf numFmtId="0" fontId="0" fillId="0" borderId="0" xfId="0" quotePrefix="1" applyAlignment="1" applyProtection="1">
      <alignment horizontal="left" wrapText="1" indent="3"/>
      <protection locked="0"/>
    </xf>
    <xf numFmtId="0" fontId="0" fillId="0" borderId="0" xfId="0" applyAlignment="1" applyProtection="1">
      <alignment horizontal="left" wrapText="1" indent="3"/>
      <protection locked="0"/>
    </xf>
    <xf numFmtId="0" fontId="2" fillId="0" borderId="0" xfId="0" applyFont="1" applyAlignment="1" applyProtection="1">
      <alignment horizontal="left" wrapText="1"/>
      <protection locked="0"/>
    </xf>
    <xf numFmtId="0" fontId="14" fillId="0" borderId="0" xfId="0" applyFont="1" applyAlignment="1" applyProtection="1">
      <alignment horizontal="center" vertical="center"/>
      <protection locked="0"/>
    </xf>
    <xf numFmtId="0" fontId="2" fillId="2" borderId="1" xfId="1" applyFont="1" applyAlignment="1" applyProtection="1">
      <alignment horizontal="center"/>
    </xf>
    <xf numFmtId="0" fontId="0" fillId="0" borderId="4" xfId="0" applyFont="1" applyBorder="1" applyAlignment="1" applyProtection="1">
      <alignment horizontal="left" vertical="top"/>
      <protection locked="0"/>
    </xf>
    <xf numFmtId="0" fontId="0" fillId="0" borderId="5" xfId="0" applyFont="1" applyBorder="1" applyAlignment="1" applyProtection="1">
      <alignment horizontal="left" vertical="top"/>
      <protection locked="0"/>
    </xf>
    <xf numFmtId="0" fontId="0" fillId="0" borderId="6" xfId="0" applyFont="1" applyBorder="1" applyAlignment="1" applyProtection="1">
      <alignment horizontal="left" vertical="top"/>
      <protection locked="0"/>
    </xf>
    <xf numFmtId="0" fontId="0" fillId="0" borderId="7" xfId="0" applyFont="1" applyBorder="1" applyAlignment="1" applyProtection="1">
      <alignment horizontal="left" vertical="top"/>
      <protection locked="0"/>
    </xf>
    <xf numFmtId="0" fontId="0" fillId="0" borderId="2" xfId="0" applyFont="1" applyBorder="1" applyAlignment="1" applyProtection="1">
      <alignment horizontal="left" vertical="top"/>
      <protection locked="0"/>
    </xf>
    <xf numFmtId="0" fontId="0" fillId="0" borderId="8" xfId="0" applyFont="1" applyBorder="1" applyAlignment="1" applyProtection="1">
      <alignment horizontal="left" vertical="top"/>
      <protection locked="0"/>
    </xf>
    <xf numFmtId="0" fontId="0" fillId="0" borderId="4" xfId="0" applyBorder="1" applyAlignment="1" applyProtection="1">
      <alignment horizontal="left" vertical="top"/>
      <protection locked="0"/>
    </xf>
    <xf numFmtId="0" fontId="0" fillId="0" borderId="5" xfId="0" applyBorder="1" applyAlignment="1" applyProtection="1">
      <alignment horizontal="left" vertical="top"/>
      <protection locked="0"/>
    </xf>
    <xf numFmtId="0" fontId="0" fillId="0" borderId="6" xfId="0" applyBorder="1" applyAlignment="1" applyProtection="1">
      <alignment horizontal="left" vertical="top"/>
      <protection locked="0"/>
    </xf>
    <xf numFmtId="0" fontId="0" fillId="0" borderId="7" xfId="0" applyBorder="1" applyAlignment="1" applyProtection="1">
      <alignment horizontal="left" vertical="top"/>
      <protection locked="0"/>
    </xf>
    <xf numFmtId="0" fontId="0" fillId="0" borderId="2" xfId="0" applyBorder="1" applyAlignment="1" applyProtection="1">
      <alignment horizontal="left" vertical="top"/>
      <protection locked="0"/>
    </xf>
    <xf numFmtId="0" fontId="0" fillId="0" borderId="8" xfId="0" applyBorder="1" applyAlignment="1" applyProtection="1">
      <alignment horizontal="left" vertical="top"/>
      <protection locked="0"/>
    </xf>
    <xf numFmtId="0" fontId="2" fillId="2" borderId="19" xfId="1" applyFont="1" applyBorder="1" applyAlignment="1" applyProtection="1">
      <alignment horizontal="center"/>
    </xf>
    <xf numFmtId="0" fontId="2" fillId="2" borderId="3" xfId="1" applyFont="1" applyBorder="1" applyAlignment="1" applyProtection="1">
      <alignment horizontal="center"/>
    </xf>
    <xf numFmtId="0" fontId="2" fillId="2" borderId="20" xfId="1" applyFont="1" applyBorder="1" applyAlignment="1" applyProtection="1">
      <alignment horizontal="center"/>
    </xf>
    <xf numFmtId="0" fontId="0" fillId="0" borderId="4"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9" xfId="0" applyFont="1" applyBorder="1" applyAlignment="1" applyProtection="1">
      <alignment horizontal="left" vertical="top"/>
      <protection locked="0"/>
    </xf>
    <xf numFmtId="0" fontId="0" fillId="0" borderId="0" xfId="0" applyFont="1" applyBorder="1" applyAlignment="1" applyProtection="1">
      <alignment horizontal="left" vertical="top"/>
      <protection locked="0"/>
    </xf>
    <xf numFmtId="0" fontId="0" fillId="0" borderId="10" xfId="0" applyFont="1" applyBorder="1" applyAlignment="1" applyProtection="1">
      <alignment horizontal="left" vertical="top"/>
      <protection locked="0"/>
    </xf>
    <xf numFmtId="0" fontId="0" fillId="0" borderId="0" xfId="0" applyAlignment="1" applyProtection="1">
      <alignment horizontal="center"/>
      <protection locked="0"/>
    </xf>
    <xf numFmtId="0" fontId="0" fillId="0" borderId="9" xfId="0" applyFont="1" applyBorder="1" applyAlignment="1" applyProtection="1">
      <alignment horizontal="left" wrapText="1"/>
      <protection locked="0"/>
    </xf>
    <xf numFmtId="0" fontId="0" fillId="0" borderId="0" xfId="0" applyFont="1" applyBorder="1" applyAlignment="1" applyProtection="1">
      <alignment horizontal="left" wrapText="1"/>
      <protection locked="0"/>
    </xf>
    <xf numFmtId="0" fontId="0" fillId="0" borderId="10" xfId="0" applyFont="1" applyBorder="1" applyAlignment="1" applyProtection="1">
      <alignment horizontal="left" wrapText="1"/>
      <protection locked="0"/>
    </xf>
    <xf numFmtId="0" fontId="2" fillId="2" borderId="28" xfId="1" applyFont="1" applyBorder="1" applyAlignment="1" applyProtection="1">
      <alignment horizontal="center"/>
    </xf>
    <xf numFmtId="0" fontId="2" fillId="2" borderId="29" xfId="1" applyFont="1" applyBorder="1" applyAlignment="1" applyProtection="1">
      <alignment horizontal="center"/>
    </xf>
    <xf numFmtId="0" fontId="2" fillId="2" borderId="30" xfId="1" applyFont="1" applyBorder="1" applyAlignment="1" applyProtection="1">
      <alignment horizontal="center"/>
    </xf>
    <xf numFmtId="0" fontId="2" fillId="0" borderId="0" xfId="0" applyFont="1" applyBorder="1" applyAlignment="1" applyProtection="1">
      <alignment horizontal="center"/>
      <protection locked="0"/>
    </xf>
    <xf numFmtId="0" fontId="2" fillId="0" borderId="2" xfId="0" applyFont="1" applyBorder="1" applyAlignment="1" applyProtection="1">
      <alignment horizontal="center"/>
      <protection locked="0"/>
    </xf>
    <xf numFmtId="0" fontId="16" fillId="0" borderId="0" xfId="0" applyFont="1" applyAlignment="1" applyProtection="1">
      <alignment horizontal="left" wrapText="1"/>
      <protection locked="0"/>
    </xf>
    <xf numFmtId="0" fontId="0" fillId="0" borderId="19" xfId="0" applyBorder="1" applyAlignment="1" applyProtection="1">
      <alignment horizontal="center"/>
      <protection locked="0"/>
    </xf>
    <xf numFmtId="0" fontId="0" fillId="0" borderId="20" xfId="0" applyBorder="1" applyAlignment="1" applyProtection="1">
      <alignment horizontal="center"/>
      <protection locked="0"/>
    </xf>
    <xf numFmtId="0" fontId="9" fillId="11" borderId="11" xfId="0" applyFont="1" applyFill="1" applyBorder="1" applyAlignment="1" applyProtection="1">
      <alignment horizontal="center" wrapText="1"/>
      <protection locked="0"/>
    </xf>
    <xf numFmtId="0" fontId="10" fillId="11" borderId="12" xfId="0" applyFont="1" applyFill="1" applyBorder="1" applyAlignment="1" applyProtection="1">
      <alignment horizontal="center" wrapText="1"/>
      <protection locked="0"/>
    </xf>
    <xf numFmtId="0" fontId="20" fillId="0" borderId="4" xfId="0" applyFont="1" applyBorder="1" applyAlignment="1" applyProtection="1">
      <alignment horizontal="left" vertical="top" wrapText="1"/>
      <protection locked="0"/>
    </xf>
  </cellXfs>
  <cellStyles count="3">
    <cellStyle name="Normal" xfId="0" builtinId="0"/>
    <cellStyle name="Note" xfId="1" builtinId="10"/>
    <cellStyle name="Output" xfId="2" builtinId="21"/>
  </cellStyles>
  <dxfs count="3">
    <dxf>
      <fill>
        <patternFill>
          <bgColor rgb="FF00B05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4</xdr:col>
      <xdr:colOff>238125</xdr:colOff>
      <xdr:row>13</xdr:row>
      <xdr:rowOff>114300</xdr:rowOff>
    </xdr:from>
    <xdr:to>
      <xdr:col>8</xdr:col>
      <xdr:colOff>14288</xdr:colOff>
      <xdr:row>17</xdr:row>
      <xdr:rowOff>8467</xdr:rowOff>
    </xdr:to>
    <xdr:pic>
      <xdr:nvPicPr>
        <xdr:cNvPr id="2" name="Picture 1"/>
        <xdr:cNvPicPr>
          <a:picLocks noChangeAspect="1"/>
        </xdr:cNvPicPr>
      </xdr:nvPicPr>
      <xdr:blipFill>
        <a:blip xmlns:r="http://schemas.openxmlformats.org/officeDocument/2006/relationships" r:embed="rId1"/>
        <a:stretch>
          <a:fillRect/>
        </a:stretch>
      </xdr:blipFill>
      <xdr:spPr>
        <a:xfrm>
          <a:off x="2676525" y="1447800"/>
          <a:ext cx="2214563" cy="656167"/>
        </a:xfrm>
        <a:prstGeom prst="rect">
          <a:avLst/>
        </a:prstGeom>
      </xdr:spPr>
    </xdr:pic>
    <xdr:clientData/>
  </xdr:twoCellAnchor>
  <xdr:twoCellAnchor editAs="oneCell">
    <xdr:from>
      <xdr:col>8</xdr:col>
      <xdr:colOff>238125</xdr:colOff>
      <xdr:row>13</xdr:row>
      <xdr:rowOff>152400</xdr:rowOff>
    </xdr:from>
    <xdr:to>
      <xdr:col>13</xdr:col>
      <xdr:colOff>579023</xdr:colOff>
      <xdr:row>17</xdr:row>
      <xdr:rowOff>67736</xdr:rowOff>
    </xdr:to>
    <xdr:pic>
      <xdr:nvPicPr>
        <xdr:cNvPr id="3" name="Picture 2"/>
        <xdr:cNvPicPr>
          <a:picLocks noChangeAspect="1"/>
        </xdr:cNvPicPr>
      </xdr:nvPicPr>
      <xdr:blipFill rotWithShape="1">
        <a:blip xmlns:r="http://schemas.openxmlformats.org/officeDocument/2006/relationships" r:embed="rId2"/>
        <a:srcRect b="17948"/>
        <a:stretch/>
      </xdr:blipFill>
      <xdr:spPr>
        <a:xfrm>
          <a:off x="5114925" y="1485900"/>
          <a:ext cx="3388898" cy="677336"/>
        </a:xfrm>
        <a:prstGeom prst="rect">
          <a:avLst/>
        </a:prstGeom>
      </xdr:spPr>
    </xdr:pic>
    <xdr:clientData/>
  </xdr:twoCellAnchor>
  <xdr:twoCellAnchor editAs="oneCell">
    <xdr:from>
      <xdr:col>4</xdr:col>
      <xdr:colOff>304800</xdr:colOff>
      <xdr:row>24</xdr:row>
      <xdr:rowOff>104775</xdr:rowOff>
    </xdr:from>
    <xdr:to>
      <xdr:col>7</xdr:col>
      <xdr:colOff>359841</xdr:colOff>
      <xdr:row>28</xdr:row>
      <xdr:rowOff>14243</xdr:rowOff>
    </xdr:to>
    <xdr:pic>
      <xdr:nvPicPr>
        <xdr:cNvPr id="4" name="Picture 3"/>
        <xdr:cNvPicPr>
          <a:picLocks noChangeAspect="1"/>
        </xdr:cNvPicPr>
      </xdr:nvPicPr>
      <xdr:blipFill>
        <a:blip xmlns:r="http://schemas.openxmlformats.org/officeDocument/2006/relationships" r:embed="rId3"/>
        <a:stretch>
          <a:fillRect/>
        </a:stretch>
      </xdr:blipFill>
      <xdr:spPr>
        <a:xfrm>
          <a:off x="2743200" y="3571875"/>
          <a:ext cx="1883841" cy="671468"/>
        </a:xfrm>
        <a:prstGeom prst="rect">
          <a:avLst/>
        </a:prstGeom>
      </xdr:spPr>
    </xdr:pic>
    <xdr:clientData/>
  </xdr:twoCellAnchor>
  <xdr:twoCellAnchor editAs="oneCell">
    <xdr:from>
      <xdr:col>7</xdr:col>
      <xdr:colOff>466725</xdr:colOff>
      <xdr:row>23</xdr:row>
      <xdr:rowOff>95250</xdr:rowOff>
    </xdr:from>
    <xdr:to>
      <xdr:col>13</xdr:col>
      <xdr:colOff>558752</xdr:colOff>
      <xdr:row>29</xdr:row>
      <xdr:rowOff>149662</xdr:rowOff>
    </xdr:to>
    <xdr:pic>
      <xdr:nvPicPr>
        <xdr:cNvPr id="5" name="Picture 4"/>
        <xdr:cNvPicPr>
          <a:picLocks noChangeAspect="1"/>
        </xdr:cNvPicPr>
      </xdr:nvPicPr>
      <xdr:blipFill>
        <a:blip xmlns:r="http://schemas.openxmlformats.org/officeDocument/2006/relationships" r:embed="rId4"/>
        <a:stretch>
          <a:fillRect/>
        </a:stretch>
      </xdr:blipFill>
      <xdr:spPr>
        <a:xfrm>
          <a:off x="4733925" y="3371850"/>
          <a:ext cx="3749627" cy="119741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outhface%20Small%20Commercial%20Combustion%20Assessment%20Workbo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Page 1"/>
      <sheetName val="Page 2"/>
      <sheetName val="Page 3"/>
      <sheetName val="Page 4"/>
      <sheetName val="Page 5"/>
      <sheetName val="Conclusions from Assessment"/>
      <sheetName val="Do Not Print"/>
    </sheetNames>
    <sheetDataSet>
      <sheetData sheetId="0"/>
      <sheetData sheetId="1"/>
      <sheetData sheetId="2"/>
      <sheetData sheetId="3"/>
      <sheetData sheetId="4"/>
      <sheetData sheetId="5"/>
      <sheetData sheetId="6"/>
      <sheetData sheetId="7">
        <row r="4">
          <cell r="B4" t="str">
            <v>y</v>
          </cell>
        </row>
        <row r="5">
          <cell r="B5" t="str">
            <v>n</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6"/>
  <sheetViews>
    <sheetView view="pageLayout" zoomScaleNormal="100" zoomScaleSheetLayoutView="90" workbookViewId="0">
      <selection activeCell="C4" sqref="C4:J4"/>
    </sheetView>
  </sheetViews>
  <sheetFormatPr defaultRowHeight="15" x14ac:dyDescent="0.25"/>
  <cols>
    <col min="1" max="1" width="4.140625" style="6" customWidth="1"/>
    <col min="2" max="16384" width="9.140625" style="6"/>
  </cols>
  <sheetData>
    <row r="1" spans="2:10" ht="197.25" customHeight="1" x14ac:dyDescent="0.25">
      <c r="B1" s="93" t="s">
        <v>333</v>
      </c>
      <c r="C1" s="93"/>
      <c r="D1" s="93"/>
      <c r="E1" s="93"/>
      <c r="F1" s="93"/>
      <c r="G1" s="93"/>
      <c r="H1" s="93"/>
      <c r="I1" s="93"/>
      <c r="J1" s="93"/>
    </row>
    <row r="2" spans="2:10" ht="24.75" customHeight="1" x14ac:dyDescent="0.25">
      <c r="B2" s="6" t="s">
        <v>334</v>
      </c>
    </row>
    <row r="3" spans="2:10" ht="27" customHeight="1" x14ac:dyDescent="0.25">
      <c r="B3" s="42" t="s">
        <v>184</v>
      </c>
      <c r="C3" s="93" t="s">
        <v>190</v>
      </c>
      <c r="D3" s="93"/>
      <c r="E3" s="93"/>
      <c r="F3" s="93"/>
      <c r="G3" s="93"/>
      <c r="H3" s="93"/>
      <c r="I3" s="93"/>
      <c r="J3" s="93"/>
    </row>
    <row r="4" spans="2:10" x14ac:dyDescent="0.25">
      <c r="C4" s="93" t="s">
        <v>220</v>
      </c>
      <c r="D4" s="93"/>
      <c r="E4" s="93"/>
      <c r="F4" s="93"/>
      <c r="G4" s="93"/>
      <c r="H4" s="93"/>
      <c r="I4" s="93"/>
      <c r="J4" s="93"/>
    </row>
    <row r="5" spans="2:10" x14ac:dyDescent="0.25">
      <c r="C5" s="93" t="s">
        <v>188</v>
      </c>
      <c r="D5" s="93"/>
      <c r="E5" s="93"/>
      <c r="F5" s="93"/>
      <c r="G5" s="93"/>
      <c r="H5" s="93"/>
      <c r="I5" s="93"/>
      <c r="J5" s="93"/>
    </row>
    <row r="6" spans="2:10" x14ac:dyDescent="0.25">
      <c r="C6" s="93" t="s">
        <v>189</v>
      </c>
      <c r="D6" s="93"/>
      <c r="E6" s="93"/>
      <c r="F6" s="93"/>
      <c r="G6" s="93"/>
      <c r="H6" s="93"/>
      <c r="I6" s="93"/>
      <c r="J6" s="93"/>
    </row>
    <row r="7" spans="2:10" ht="9" customHeight="1" x14ac:dyDescent="0.25"/>
    <row r="8" spans="2:10" ht="31.5" customHeight="1" x14ac:dyDescent="0.25">
      <c r="B8" s="42" t="s">
        <v>185</v>
      </c>
      <c r="C8" s="93" t="s">
        <v>221</v>
      </c>
      <c r="D8" s="93"/>
      <c r="E8" s="93"/>
      <c r="F8" s="93"/>
      <c r="G8" s="93"/>
      <c r="H8" s="93"/>
      <c r="I8" s="93"/>
      <c r="J8" s="93"/>
    </row>
    <row r="9" spans="2:10" ht="15.75" customHeight="1" x14ac:dyDescent="0.25">
      <c r="C9" s="93" t="s">
        <v>225</v>
      </c>
      <c r="D9" s="93"/>
      <c r="E9" s="93"/>
      <c r="F9" s="93"/>
      <c r="G9" s="93"/>
      <c r="H9" s="93"/>
      <c r="I9" s="93"/>
      <c r="J9" s="93"/>
    </row>
    <row r="10" spans="2:10" ht="15" customHeight="1" x14ac:dyDescent="0.25">
      <c r="C10" s="93" t="s">
        <v>222</v>
      </c>
      <c r="D10" s="93"/>
      <c r="E10" s="93"/>
      <c r="F10" s="93"/>
      <c r="G10" s="93"/>
      <c r="H10" s="93"/>
      <c r="I10" s="93"/>
      <c r="J10" s="93"/>
    </row>
    <row r="11" spans="2:10" ht="29.25" customHeight="1" x14ac:dyDescent="0.25">
      <c r="C11" s="93" t="s">
        <v>223</v>
      </c>
      <c r="D11" s="93"/>
      <c r="E11" s="93"/>
      <c r="F11" s="93"/>
      <c r="G11" s="93"/>
      <c r="H11" s="93"/>
      <c r="I11" s="93"/>
      <c r="J11" s="93"/>
    </row>
    <row r="12" spans="2:10" ht="58.5" customHeight="1" x14ac:dyDescent="0.25">
      <c r="C12" s="93" t="s">
        <v>226</v>
      </c>
      <c r="D12" s="93"/>
      <c r="E12" s="93"/>
      <c r="F12" s="93"/>
      <c r="G12" s="93"/>
      <c r="H12" s="93"/>
      <c r="I12" s="93"/>
      <c r="J12" s="93"/>
    </row>
    <row r="13" spans="2:10" ht="30" customHeight="1" x14ac:dyDescent="0.25">
      <c r="C13" s="93" t="s">
        <v>211</v>
      </c>
      <c r="D13" s="93"/>
      <c r="E13" s="93"/>
      <c r="F13" s="93"/>
      <c r="G13" s="93"/>
      <c r="H13" s="93"/>
      <c r="I13" s="93"/>
      <c r="J13" s="93"/>
    </row>
    <row r="14" spans="2:10" ht="11.25" customHeight="1" x14ac:dyDescent="0.25"/>
    <row r="15" spans="2:10" ht="15" customHeight="1" x14ac:dyDescent="0.25">
      <c r="B15" s="42" t="s">
        <v>186</v>
      </c>
      <c r="C15" s="93" t="s">
        <v>192</v>
      </c>
      <c r="D15" s="93"/>
      <c r="E15" s="93"/>
      <c r="F15" s="93"/>
      <c r="G15" s="93"/>
      <c r="H15" s="93"/>
      <c r="I15" s="93"/>
      <c r="J15" s="93"/>
    </row>
    <row r="16" spans="2:10" x14ac:dyDescent="0.25">
      <c r="C16" s="93" t="s">
        <v>191</v>
      </c>
      <c r="D16" s="93"/>
      <c r="E16" s="93"/>
      <c r="F16" s="93"/>
      <c r="G16" s="93"/>
      <c r="H16" s="93"/>
      <c r="I16" s="93"/>
      <c r="J16" s="93"/>
    </row>
    <row r="18" spans="2:10" x14ac:dyDescent="0.25">
      <c r="B18" s="6" t="s">
        <v>217</v>
      </c>
      <c r="C18" s="93" t="s">
        <v>193</v>
      </c>
      <c r="D18" s="93"/>
      <c r="E18" s="93"/>
      <c r="F18" s="93"/>
      <c r="G18" s="93"/>
      <c r="H18" s="93"/>
      <c r="I18" s="93"/>
      <c r="J18" s="93"/>
    </row>
    <row r="19" spans="2:10" ht="30.75" customHeight="1" x14ac:dyDescent="0.25">
      <c r="C19" s="93" t="s">
        <v>194</v>
      </c>
      <c r="D19" s="93"/>
      <c r="E19" s="93"/>
      <c r="F19" s="93"/>
      <c r="G19" s="93"/>
      <c r="H19" s="93"/>
      <c r="I19" s="93"/>
      <c r="J19" s="93"/>
    </row>
    <row r="20" spans="2:10" ht="9" customHeight="1" x14ac:dyDescent="0.25"/>
    <row r="21" spans="2:10" x14ac:dyDescent="0.25">
      <c r="B21" s="6" t="s">
        <v>187</v>
      </c>
      <c r="C21" s="93" t="s">
        <v>224</v>
      </c>
      <c r="D21" s="93"/>
      <c r="E21" s="93"/>
      <c r="F21" s="93"/>
      <c r="G21" s="93"/>
      <c r="H21" s="93"/>
      <c r="I21" s="93"/>
      <c r="J21" s="93"/>
    </row>
    <row r="22" spans="2:10" x14ac:dyDescent="0.25">
      <c r="C22" s="93" t="s">
        <v>195</v>
      </c>
      <c r="D22" s="93"/>
      <c r="E22" s="93"/>
      <c r="F22" s="93"/>
      <c r="G22" s="93"/>
      <c r="H22" s="93"/>
      <c r="I22" s="93"/>
      <c r="J22" s="93"/>
    </row>
    <row r="23" spans="2:10" x14ac:dyDescent="0.25">
      <c r="C23" s="93" t="s">
        <v>196</v>
      </c>
      <c r="D23" s="93"/>
      <c r="E23" s="93"/>
      <c r="F23" s="93"/>
      <c r="G23" s="93"/>
      <c r="H23" s="93"/>
      <c r="I23" s="93"/>
      <c r="J23" s="93"/>
    </row>
    <row r="24" spans="2:10" ht="9.75" customHeight="1" x14ac:dyDescent="0.25"/>
    <row r="25" spans="2:10" x14ac:dyDescent="0.25">
      <c r="B25" s="6" t="s">
        <v>219</v>
      </c>
    </row>
    <row r="26" spans="2:10" ht="42.75" customHeight="1" x14ac:dyDescent="0.25">
      <c r="B26" s="93" t="s">
        <v>257</v>
      </c>
      <c r="C26" s="93"/>
      <c r="D26" s="93"/>
      <c r="E26" s="93"/>
      <c r="F26" s="93"/>
      <c r="G26" s="93"/>
      <c r="H26" s="93"/>
      <c r="I26" s="93"/>
      <c r="J26" s="93"/>
    </row>
  </sheetData>
  <sheetProtection sheet="1" objects="1" scenarios="1" selectLockedCells="1"/>
  <mergeCells count="19">
    <mergeCell ref="B26:J26"/>
    <mergeCell ref="C16:J16"/>
    <mergeCell ref="C18:J18"/>
    <mergeCell ref="C19:J19"/>
    <mergeCell ref="C21:J21"/>
    <mergeCell ref="C22:J22"/>
    <mergeCell ref="C23:J23"/>
    <mergeCell ref="C15:J15"/>
    <mergeCell ref="B1:J1"/>
    <mergeCell ref="C3:J3"/>
    <mergeCell ref="C4:J4"/>
    <mergeCell ref="C5:J5"/>
    <mergeCell ref="C6:J6"/>
    <mergeCell ref="C8:J8"/>
    <mergeCell ref="C9:J9"/>
    <mergeCell ref="C10:J10"/>
    <mergeCell ref="C11:J11"/>
    <mergeCell ref="C12:J12"/>
    <mergeCell ref="C13:J13"/>
  </mergeCells>
  <pageMargins left="0.7" right="0.7" top="0.75" bottom="0.38541666666666669" header="0.3" footer="0.3"/>
  <pageSetup orientation="portrait" verticalDpi="0" r:id="rId1"/>
  <headerFooter>
    <oddHeader>&amp;C&amp;14Small Commercial Combustion Appliance Assessment Workbook</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P73"/>
  <sheetViews>
    <sheetView tabSelected="1" view="pageBreakPreview" topLeftCell="A43" zoomScale="85" zoomScaleNormal="100" zoomScaleSheetLayoutView="85" workbookViewId="0">
      <selection activeCell="H53" sqref="H53"/>
    </sheetView>
  </sheetViews>
  <sheetFormatPr defaultRowHeight="15" x14ac:dyDescent="0.25"/>
  <cols>
    <col min="1" max="1" width="4.7109375" style="6" customWidth="1"/>
    <col min="2" max="3" width="9.140625" style="6"/>
    <col min="4" max="4" width="9" style="6" customWidth="1"/>
    <col min="5" max="7" width="9.140625" style="6"/>
    <col min="8" max="8" width="9.140625" style="6" customWidth="1"/>
    <col min="9" max="16384" width="9.140625" style="6"/>
  </cols>
  <sheetData>
    <row r="2" spans="1:15" ht="15" customHeight="1" x14ac:dyDescent="0.25">
      <c r="D2" s="106" t="s">
        <v>218</v>
      </c>
      <c r="E2" s="106"/>
      <c r="F2" s="106"/>
      <c r="G2" s="106"/>
      <c r="H2" s="106"/>
      <c r="I2" s="106"/>
      <c r="J2" s="106"/>
      <c r="K2" s="106"/>
      <c r="L2" s="106"/>
      <c r="M2" s="106"/>
      <c r="N2" s="106"/>
    </row>
    <row r="3" spans="1:15" ht="15" customHeight="1" x14ac:dyDescent="0.25">
      <c r="D3" s="106"/>
      <c r="E3" s="106"/>
      <c r="F3" s="106"/>
      <c r="G3" s="106"/>
      <c r="H3" s="106"/>
      <c r="I3" s="106"/>
      <c r="J3" s="106"/>
      <c r="K3" s="106"/>
      <c r="L3" s="106"/>
      <c r="M3" s="106"/>
      <c r="N3" s="106"/>
    </row>
    <row r="4" spans="1:15" ht="15" customHeight="1" x14ac:dyDescent="0.25">
      <c r="D4" s="106"/>
      <c r="E4" s="106"/>
      <c r="F4" s="106"/>
      <c r="G4" s="106"/>
      <c r="H4" s="106"/>
      <c r="I4" s="106"/>
      <c r="J4" s="106"/>
      <c r="K4" s="106"/>
      <c r="L4" s="106"/>
      <c r="M4" s="106"/>
      <c r="N4" s="106"/>
    </row>
    <row r="5" spans="1:15" x14ac:dyDescent="0.25">
      <c r="A5" s="21"/>
      <c r="B5" s="21"/>
      <c r="C5" s="21"/>
      <c r="D5" s="21"/>
      <c r="E5" s="21"/>
      <c r="F5" s="21"/>
      <c r="G5" s="21"/>
      <c r="H5" s="21"/>
      <c r="I5" s="21"/>
      <c r="J5" s="21"/>
      <c r="K5" s="21"/>
      <c r="L5" s="21"/>
    </row>
    <row r="6" spans="1:15" x14ac:dyDescent="0.25">
      <c r="C6" s="108" t="s">
        <v>318</v>
      </c>
      <c r="D6" s="109"/>
      <c r="E6" s="109"/>
      <c r="F6" s="109"/>
      <c r="G6" s="109"/>
      <c r="H6" s="109"/>
      <c r="I6" s="109"/>
      <c r="J6" s="109"/>
      <c r="K6" s="110"/>
      <c r="L6" s="114" t="s">
        <v>319</v>
      </c>
      <c r="M6" s="115"/>
      <c r="N6" s="115"/>
      <c r="O6" s="116"/>
    </row>
    <row r="7" spans="1:15" x14ac:dyDescent="0.25">
      <c r="C7" s="111"/>
      <c r="D7" s="112"/>
      <c r="E7" s="112"/>
      <c r="F7" s="112"/>
      <c r="G7" s="112"/>
      <c r="H7" s="112"/>
      <c r="I7" s="112"/>
      <c r="J7" s="112"/>
      <c r="K7" s="113"/>
      <c r="L7" s="117"/>
      <c r="M7" s="118"/>
      <c r="N7" s="118"/>
      <c r="O7" s="119"/>
    </row>
    <row r="8" spans="1:15" x14ac:dyDescent="0.25">
      <c r="C8" s="108" t="s">
        <v>320</v>
      </c>
      <c r="D8" s="109"/>
      <c r="E8" s="109"/>
      <c r="F8" s="109"/>
      <c r="G8" s="109"/>
      <c r="H8" s="109"/>
      <c r="I8" s="109"/>
      <c r="J8" s="109"/>
      <c r="K8" s="110"/>
      <c r="L8" s="123" t="s">
        <v>321</v>
      </c>
      <c r="M8" s="124"/>
      <c r="N8" s="124"/>
      <c r="O8" s="125"/>
    </row>
    <row r="9" spans="1:15" x14ac:dyDescent="0.25">
      <c r="C9" s="132"/>
      <c r="D9" s="133"/>
      <c r="E9" s="133"/>
      <c r="F9" s="133"/>
      <c r="G9" s="133"/>
      <c r="H9" s="133"/>
      <c r="I9" s="133"/>
      <c r="J9" s="133"/>
      <c r="K9" s="134"/>
      <c r="L9" s="126"/>
      <c r="M9" s="127"/>
      <c r="N9" s="127"/>
      <c r="O9" s="128"/>
    </row>
    <row r="10" spans="1:15" x14ac:dyDescent="0.25">
      <c r="C10" s="132"/>
      <c r="D10" s="133"/>
      <c r="E10" s="133"/>
      <c r="F10" s="133"/>
      <c r="G10" s="133"/>
      <c r="H10" s="133"/>
      <c r="I10" s="133"/>
      <c r="J10" s="133"/>
      <c r="K10" s="134"/>
      <c r="L10" s="126"/>
      <c r="M10" s="127"/>
      <c r="N10" s="127"/>
      <c r="O10" s="128"/>
    </row>
    <row r="11" spans="1:15" x14ac:dyDescent="0.25">
      <c r="C11" s="111"/>
      <c r="D11" s="112"/>
      <c r="E11" s="112"/>
      <c r="F11" s="112"/>
      <c r="G11" s="112"/>
      <c r="H11" s="112"/>
      <c r="I11" s="112"/>
      <c r="J11" s="112"/>
      <c r="K11" s="113"/>
      <c r="L11" s="129"/>
      <c r="M11" s="130"/>
      <c r="N11" s="130"/>
      <c r="O11" s="131"/>
    </row>
    <row r="12" spans="1:15" x14ac:dyDescent="0.25">
      <c r="C12" s="22"/>
      <c r="D12" s="22"/>
      <c r="E12" s="22"/>
      <c r="F12" s="22"/>
      <c r="G12" s="22"/>
      <c r="H12" s="23"/>
      <c r="I12" s="23"/>
      <c r="J12" s="23"/>
    </row>
    <row r="13" spans="1:15" ht="15" customHeight="1" x14ac:dyDescent="0.25">
      <c r="C13" s="123" t="s">
        <v>322</v>
      </c>
      <c r="D13" s="124"/>
      <c r="E13" s="124"/>
      <c r="F13" s="124"/>
      <c r="G13" s="124"/>
      <c r="H13" s="124"/>
      <c r="I13" s="124"/>
      <c r="J13" s="124"/>
      <c r="K13" s="124"/>
      <c r="L13" s="124"/>
      <c r="M13" s="124"/>
      <c r="N13" s="124"/>
      <c r="O13" s="125"/>
    </row>
    <row r="14" spans="1:15" x14ac:dyDescent="0.25">
      <c r="C14" s="126"/>
      <c r="D14" s="127"/>
      <c r="E14" s="127"/>
      <c r="F14" s="127"/>
      <c r="G14" s="127"/>
      <c r="H14" s="127"/>
      <c r="I14" s="127"/>
      <c r="J14" s="127"/>
      <c r="K14" s="127"/>
      <c r="L14" s="127"/>
      <c r="M14" s="127"/>
      <c r="N14" s="127"/>
      <c r="O14" s="128"/>
    </row>
    <row r="15" spans="1:15" x14ac:dyDescent="0.25">
      <c r="C15" s="126"/>
      <c r="D15" s="127"/>
      <c r="E15" s="127"/>
      <c r="F15" s="127"/>
      <c r="G15" s="127"/>
      <c r="H15" s="127"/>
      <c r="I15" s="127"/>
      <c r="J15" s="127"/>
      <c r="K15" s="127"/>
      <c r="L15" s="127"/>
      <c r="M15" s="127"/>
      <c r="N15" s="127"/>
      <c r="O15" s="128"/>
    </row>
    <row r="16" spans="1:15" x14ac:dyDescent="0.25">
      <c r="C16" s="126"/>
      <c r="D16" s="127"/>
      <c r="E16" s="127"/>
      <c r="F16" s="127"/>
      <c r="G16" s="127"/>
      <c r="H16" s="127"/>
      <c r="I16" s="127"/>
      <c r="J16" s="127"/>
      <c r="K16" s="127"/>
      <c r="L16" s="127"/>
      <c r="M16" s="127"/>
      <c r="N16" s="127"/>
      <c r="O16" s="128"/>
    </row>
    <row r="17" spans="3:15" x14ac:dyDescent="0.25">
      <c r="C17" s="129"/>
      <c r="D17" s="130"/>
      <c r="E17" s="130"/>
      <c r="F17" s="130"/>
      <c r="G17" s="130"/>
      <c r="H17" s="130"/>
      <c r="I17" s="130"/>
      <c r="J17" s="130"/>
      <c r="K17" s="130"/>
      <c r="L17" s="130"/>
      <c r="M17" s="130"/>
      <c r="N17" s="130"/>
      <c r="O17" s="131"/>
    </row>
    <row r="18" spans="3:15" x14ac:dyDescent="0.25">
      <c r="C18" s="22"/>
      <c r="D18" s="22"/>
      <c r="E18" s="22"/>
      <c r="F18" s="22"/>
      <c r="G18" s="22"/>
      <c r="H18" s="23"/>
      <c r="I18" s="23"/>
      <c r="J18" s="23"/>
    </row>
    <row r="19" spans="3:15" ht="17.25" x14ac:dyDescent="0.25">
      <c r="C19" s="11">
        <v>8000</v>
      </c>
      <c r="D19" s="24" t="s">
        <v>140</v>
      </c>
      <c r="E19" s="6" t="s">
        <v>141</v>
      </c>
      <c r="J19" s="25" t="s">
        <v>0</v>
      </c>
      <c r="K19" s="26"/>
      <c r="L19" s="26"/>
      <c r="M19" s="26"/>
      <c r="N19" s="27"/>
    </row>
    <row r="20" spans="3:15" x14ac:dyDescent="0.25">
      <c r="C20" s="11">
        <v>85</v>
      </c>
      <c r="D20" s="28" t="s">
        <v>142</v>
      </c>
      <c r="E20" s="6" t="s">
        <v>143</v>
      </c>
      <c r="J20" s="29" t="s">
        <v>1</v>
      </c>
      <c r="K20" s="7"/>
      <c r="L20" s="7"/>
      <c r="M20" s="7"/>
      <c r="N20" s="30"/>
    </row>
    <row r="21" spans="3:15" x14ac:dyDescent="0.25">
      <c r="C21" s="11">
        <v>75</v>
      </c>
      <c r="D21" s="28" t="s">
        <v>142</v>
      </c>
      <c r="E21" s="6" t="s">
        <v>144</v>
      </c>
      <c r="J21" s="29" t="s">
        <v>2</v>
      </c>
      <c r="K21" s="7"/>
      <c r="L21" s="7"/>
      <c r="M21" s="7"/>
      <c r="N21" s="30"/>
    </row>
    <row r="22" spans="3:15" x14ac:dyDescent="0.25">
      <c r="C22" s="4">
        <f>IF(C20="", "", C20-C21)</f>
        <v>10</v>
      </c>
      <c r="D22" s="28" t="s">
        <v>142</v>
      </c>
      <c r="E22" s="31" t="s">
        <v>145</v>
      </c>
      <c r="F22" s="31" t="s">
        <v>146</v>
      </c>
      <c r="J22" s="29" t="s">
        <v>3</v>
      </c>
      <c r="K22" s="7"/>
      <c r="L22" s="7"/>
      <c r="M22" s="7"/>
      <c r="N22" s="30"/>
    </row>
    <row r="23" spans="3:15" x14ac:dyDescent="0.25">
      <c r="J23" s="29" t="s">
        <v>149</v>
      </c>
      <c r="K23" s="32"/>
      <c r="L23" s="32"/>
      <c r="M23" s="32"/>
      <c r="N23" s="30"/>
    </row>
    <row r="24" spans="3:15" x14ac:dyDescent="0.25">
      <c r="J24" s="29" t="s">
        <v>148</v>
      </c>
      <c r="K24" s="7"/>
      <c r="L24" s="7"/>
      <c r="M24" s="7"/>
      <c r="N24" s="30"/>
    </row>
    <row r="25" spans="3:15" x14ac:dyDescent="0.25">
      <c r="J25" s="33" t="s">
        <v>147</v>
      </c>
      <c r="K25" s="10"/>
      <c r="L25" s="10"/>
      <c r="M25" s="10"/>
      <c r="N25" s="34"/>
    </row>
    <row r="27" spans="3:15" x14ac:dyDescent="0.25">
      <c r="C27" s="35" t="s">
        <v>212</v>
      </c>
    </row>
    <row r="29" spans="3:15" x14ac:dyDescent="0.25">
      <c r="C29" s="11" t="s">
        <v>33</v>
      </c>
      <c r="D29" s="24" t="s">
        <v>150</v>
      </c>
      <c r="E29" s="6" t="s">
        <v>4</v>
      </c>
    </row>
    <row r="30" spans="3:15" x14ac:dyDescent="0.25">
      <c r="C30" s="24"/>
      <c r="E30" s="93" t="s">
        <v>213</v>
      </c>
      <c r="F30" s="93"/>
      <c r="G30" s="93"/>
      <c r="H30" s="93"/>
      <c r="I30" s="93"/>
      <c r="J30" s="93"/>
      <c r="K30" s="93"/>
      <c r="L30" s="93"/>
      <c r="M30" s="93"/>
      <c r="N30" s="93"/>
      <c r="O30" s="93"/>
    </row>
    <row r="31" spans="3:15" x14ac:dyDescent="0.25">
      <c r="C31" s="24"/>
      <c r="E31" s="6" t="s">
        <v>5</v>
      </c>
    </row>
    <row r="32" spans="3:15" x14ac:dyDescent="0.25">
      <c r="C32" s="11">
        <v>0</v>
      </c>
      <c r="D32" s="24" t="s">
        <v>9</v>
      </c>
      <c r="E32" s="6" t="s">
        <v>6</v>
      </c>
    </row>
    <row r="33" spans="1:16" x14ac:dyDescent="0.25">
      <c r="C33" s="12">
        <v>0</v>
      </c>
      <c r="D33" s="24" t="s">
        <v>9</v>
      </c>
      <c r="E33" s="6" t="s">
        <v>7</v>
      </c>
      <c r="I33" s="94" t="s">
        <v>303</v>
      </c>
      <c r="J33" s="94"/>
      <c r="K33" s="94"/>
    </row>
    <row r="34" spans="1:16" x14ac:dyDescent="0.25">
      <c r="C34" s="12">
        <v>0</v>
      </c>
      <c r="D34" s="24" t="s">
        <v>9</v>
      </c>
      <c r="E34" s="6" t="s">
        <v>7</v>
      </c>
      <c r="I34" s="95" t="s">
        <v>304</v>
      </c>
      <c r="J34" s="95"/>
      <c r="K34" s="95"/>
    </row>
    <row r="35" spans="1:16" x14ac:dyDescent="0.25">
      <c r="C35" s="2"/>
      <c r="D35" s="24" t="s">
        <v>9</v>
      </c>
      <c r="E35" s="6" t="s">
        <v>7</v>
      </c>
      <c r="I35" s="96"/>
      <c r="J35" s="96"/>
      <c r="K35" s="96"/>
    </row>
    <row r="36" spans="1:16" x14ac:dyDescent="0.25">
      <c r="C36" s="12">
        <v>0</v>
      </c>
      <c r="D36" s="24" t="s">
        <v>9</v>
      </c>
      <c r="E36" s="6" t="s">
        <v>10</v>
      </c>
    </row>
    <row r="38" spans="1:16" x14ac:dyDescent="0.25">
      <c r="A38" s="36" t="s">
        <v>29</v>
      </c>
      <c r="B38" s="120" t="str">
        <f>IF(C32="","",IF(C32&gt;25,"Alert!",IF(C33&gt;25,"Alert!",IF(C34&gt;25,"Alert!",IF(C35&gt;25,"Alert!",IF(C36&gt;25,"Alert!","Acceptable!"))))))</f>
        <v>Acceptable!</v>
      </c>
      <c r="C38" s="121"/>
      <c r="D38" s="122"/>
      <c r="E38" s="6" t="s">
        <v>197</v>
      </c>
    </row>
    <row r="39" spans="1:16" x14ac:dyDescent="0.25">
      <c r="B39" s="6" t="s">
        <v>302</v>
      </c>
      <c r="E39" s="6" t="s">
        <v>152</v>
      </c>
    </row>
    <row r="40" spans="1:16" x14ac:dyDescent="0.25">
      <c r="E40" s="6" t="s">
        <v>151</v>
      </c>
    </row>
    <row r="42" spans="1:16" x14ac:dyDescent="0.25">
      <c r="C42" s="35" t="s">
        <v>198</v>
      </c>
    </row>
    <row r="43" spans="1:16" ht="9.75" customHeight="1" x14ac:dyDescent="0.25"/>
    <row r="44" spans="1:16" x14ac:dyDescent="0.25">
      <c r="C44" s="11" t="s">
        <v>34</v>
      </c>
      <c r="D44" s="24" t="s">
        <v>150</v>
      </c>
      <c r="E44" s="6" t="s">
        <v>11</v>
      </c>
    </row>
    <row r="45" spans="1:16" x14ac:dyDescent="0.25">
      <c r="C45" s="37"/>
      <c r="E45" s="6" t="s">
        <v>203</v>
      </c>
    </row>
    <row r="46" spans="1:16" x14ac:dyDescent="0.25">
      <c r="C46" s="37"/>
      <c r="E46" s="6" t="s">
        <v>12</v>
      </c>
    </row>
    <row r="47" spans="1:16" x14ac:dyDescent="0.25">
      <c r="C47" s="37"/>
      <c r="E47" s="6" t="s">
        <v>13</v>
      </c>
    </row>
    <row r="48" spans="1:16" x14ac:dyDescent="0.25">
      <c r="C48" s="37"/>
      <c r="E48" s="6" t="s">
        <v>227</v>
      </c>
      <c r="M48" s="38" t="s">
        <v>204</v>
      </c>
      <c r="N48" s="26"/>
      <c r="O48" s="26"/>
      <c r="P48" s="27"/>
    </row>
    <row r="49" spans="3:16" x14ac:dyDescent="0.25">
      <c r="C49" s="11" t="s">
        <v>33</v>
      </c>
      <c r="D49" s="24" t="s">
        <v>150</v>
      </c>
      <c r="E49" s="6" t="s">
        <v>14</v>
      </c>
      <c r="M49" s="39" t="s">
        <v>323</v>
      </c>
      <c r="N49" s="7"/>
      <c r="O49" s="7"/>
      <c r="P49" s="30"/>
    </row>
    <row r="50" spans="3:16" x14ac:dyDescent="0.25">
      <c r="C50" s="11" t="s">
        <v>34</v>
      </c>
      <c r="D50" s="24" t="s">
        <v>150</v>
      </c>
      <c r="E50" s="6" t="s">
        <v>228</v>
      </c>
      <c r="M50" s="39" t="s">
        <v>324</v>
      </c>
      <c r="N50" s="7"/>
      <c r="O50" s="7"/>
      <c r="P50" s="30"/>
    </row>
    <row r="51" spans="3:16" x14ac:dyDescent="0.25">
      <c r="C51" s="11" t="s">
        <v>33</v>
      </c>
      <c r="D51" s="24" t="s">
        <v>150</v>
      </c>
      <c r="E51" s="6" t="s">
        <v>15</v>
      </c>
      <c r="M51" s="39" t="s">
        <v>325</v>
      </c>
      <c r="N51" s="7"/>
      <c r="O51" s="7"/>
      <c r="P51" s="30"/>
    </row>
    <row r="52" spans="3:16" x14ac:dyDescent="0.25">
      <c r="C52" s="11" t="s">
        <v>33</v>
      </c>
      <c r="D52" s="24" t="s">
        <v>150</v>
      </c>
      <c r="E52" s="6" t="s">
        <v>229</v>
      </c>
      <c r="M52" s="39" t="s">
        <v>326</v>
      </c>
      <c r="N52" s="7"/>
      <c r="O52" s="7"/>
      <c r="P52" s="30"/>
    </row>
    <row r="53" spans="3:16" x14ac:dyDescent="0.25">
      <c r="C53" s="11" t="s">
        <v>33</v>
      </c>
      <c r="D53" s="24" t="s">
        <v>150</v>
      </c>
      <c r="E53" s="6" t="s">
        <v>230</v>
      </c>
      <c r="M53" s="39" t="s">
        <v>327</v>
      </c>
      <c r="N53" s="7"/>
      <c r="O53" s="7"/>
      <c r="P53" s="30"/>
    </row>
    <row r="54" spans="3:16" x14ac:dyDescent="0.25">
      <c r="C54" s="37"/>
      <c r="E54" s="6" t="s">
        <v>16</v>
      </c>
      <c r="M54" s="33"/>
      <c r="N54" s="10"/>
      <c r="O54" s="10"/>
      <c r="P54" s="34"/>
    </row>
    <row r="55" spans="3:16" ht="31.5" customHeight="1" x14ac:dyDescent="0.25">
      <c r="C55" s="11" t="s">
        <v>34</v>
      </c>
      <c r="D55" s="24" t="s">
        <v>150</v>
      </c>
      <c r="E55" s="103" t="s">
        <v>335</v>
      </c>
      <c r="F55" s="104"/>
      <c r="G55" s="104"/>
      <c r="H55" s="104"/>
      <c r="I55" s="104"/>
      <c r="J55" s="104"/>
      <c r="K55" s="104"/>
      <c r="L55" s="104"/>
      <c r="M55" s="104"/>
      <c r="N55" s="104"/>
      <c r="O55" s="104"/>
      <c r="P55" s="104"/>
    </row>
    <row r="56" spans="3:16" ht="30.75" customHeight="1" x14ac:dyDescent="0.25">
      <c r="C56" s="11" t="s">
        <v>33</v>
      </c>
      <c r="D56" s="24" t="s">
        <v>150</v>
      </c>
      <c r="E56" s="93" t="s">
        <v>232</v>
      </c>
      <c r="F56" s="93"/>
      <c r="G56" s="93"/>
      <c r="H56" s="93"/>
      <c r="I56" s="93"/>
      <c r="J56" s="93"/>
      <c r="K56" s="93"/>
      <c r="L56" s="93"/>
      <c r="M56" s="93"/>
      <c r="N56" s="93"/>
      <c r="O56" s="93"/>
      <c r="P56" s="93"/>
    </row>
    <row r="57" spans="3:16" x14ac:dyDescent="0.25">
      <c r="C57" s="11" t="s">
        <v>34</v>
      </c>
      <c r="D57" s="24" t="s">
        <v>150</v>
      </c>
      <c r="E57" s="6" t="s">
        <v>231</v>
      </c>
    </row>
    <row r="59" spans="3:16" ht="31.5" customHeight="1" x14ac:dyDescent="0.25">
      <c r="C59" s="105" t="s">
        <v>233</v>
      </c>
      <c r="D59" s="105"/>
      <c r="E59" s="105"/>
      <c r="F59" s="105"/>
      <c r="G59" s="105"/>
      <c r="H59" s="105"/>
      <c r="I59" s="105"/>
      <c r="J59" s="105"/>
    </row>
    <row r="60" spans="3:16" x14ac:dyDescent="0.25">
      <c r="C60" s="35"/>
    </row>
    <row r="61" spans="3:16" x14ac:dyDescent="0.25">
      <c r="G61" s="135" t="s">
        <v>24</v>
      </c>
      <c r="H61" s="135"/>
      <c r="I61" s="135"/>
      <c r="K61" s="40" t="s">
        <v>199</v>
      </c>
      <c r="L61" s="26"/>
      <c r="M61" s="26"/>
      <c r="N61" s="26"/>
      <c r="O61" s="26"/>
      <c r="P61" s="27"/>
    </row>
    <row r="62" spans="3:16" ht="15" customHeight="1" x14ac:dyDescent="0.25">
      <c r="C62" s="11">
        <v>34</v>
      </c>
      <c r="D62" s="24" t="s">
        <v>22</v>
      </c>
      <c r="E62" s="6" t="s">
        <v>17</v>
      </c>
      <c r="G62" s="94" t="s">
        <v>305</v>
      </c>
      <c r="H62" s="94"/>
      <c r="I62" s="94"/>
      <c r="K62" s="136" t="s">
        <v>200</v>
      </c>
      <c r="L62" s="137"/>
      <c r="M62" s="137"/>
      <c r="N62" s="137"/>
      <c r="O62" s="137"/>
      <c r="P62" s="138"/>
    </row>
    <row r="63" spans="3:16" ht="15" customHeight="1" x14ac:dyDescent="0.25">
      <c r="C63" s="11"/>
      <c r="D63" s="24" t="s">
        <v>22</v>
      </c>
      <c r="E63" s="6" t="s">
        <v>21</v>
      </c>
      <c r="G63" s="96"/>
      <c r="H63" s="96"/>
      <c r="I63" s="96"/>
      <c r="K63" s="136"/>
      <c r="L63" s="137"/>
      <c r="M63" s="137"/>
      <c r="N63" s="137"/>
      <c r="O63" s="137"/>
      <c r="P63" s="138"/>
    </row>
    <row r="64" spans="3:16" x14ac:dyDescent="0.25">
      <c r="C64" s="11">
        <v>60</v>
      </c>
      <c r="D64" s="24" t="s">
        <v>22</v>
      </c>
      <c r="E64" s="6" t="s">
        <v>18</v>
      </c>
      <c r="G64" s="95" t="s">
        <v>306</v>
      </c>
      <c r="H64" s="95"/>
      <c r="I64" s="95"/>
      <c r="K64" s="136"/>
      <c r="L64" s="137"/>
      <c r="M64" s="137"/>
      <c r="N64" s="137"/>
      <c r="O64" s="137"/>
      <c r="P64" s="138"/>
    </row>
    <row r="65" spans="1:16" ht="15" customHeight="1" x14ac:dyDescent="0.25">
      <c r="C65" s="1"/>
      <c r="D65" s="24" t="s">
        <v>22</v>
      </c>
      <c r="E65" s="6" t="s">
        <v>19</v>
      </c>
      <c r="G65" s="96"/>
      <c r="H65" s="96"/>
      <c r="I65" s="96"/>
      <c r="K65" s="97" t="s">
        <v>205</v>
      </c>
      <c r="L65" s="98"/>
      <c r="M65" s="98"/>
      <c r="N65" s="98"/>
      <c r="O65" s="98"/>
      <c r="P65" s="99"/>
    </row>
    <row r="66" spans="1:16" x14ac:dyDescent="0.25">
      <c r="C66" s="1"/>
      <c r="D66" s="24" t="s">
        <v>22</v>
      </c>
      <c r="E66" s="6" t="s">
        <v>20</v>
      </c>
      <c r="G66" s="96"/>
      <c r="H66" s="96"/>
      <c r="I66" s="96"/>
      <c r="K66" s="97"/>
      <c r="L66" s="98"/>
      <c r="M66" s="98"/>
      <c r="N66" s="98"/>
      <c r="O66" s="98"/>
      <c r="P66" s="99"/>
    </row>
    <row r="67" spans="1:16" x14ac:dyDescent="0.25">
      <c r="C67" s="1"/>
      <c r="D67" s="24" t="s">
        <v>22</v>
      </c>
      <c r="E67" s="6" t="s">
        <v>23</v>
      </c>
      <c r="G67" s="96"/>
      <c r="H67" s="96"/>
      <c r="I67" s="96"/>
      <c r="K67" s="97"/>
      <c r="L67" s="98"/>
      <c r="M67" s="98"/>
      <c r="N67" s="98"/>
      <c r="O67" s="98"/>
      <c r="P67" s="99"/>
    </row>
    <row r="68" spans="1:16" ht="15" customHeight="1" x14ac:dyDescent="0.25">
      <c r="K68" s="97" t="s">
        <v>201</v>
      </c>
      <c r="L68" s="98"/>
      <c r="M68" s="98"/>
      <c r="N68" s="98"/>
      <c r="O68" s="98"/>
      <c r="P68" s="99"/>
    </row>
    <row r="69" spans="1:16" x14ac:dyDescent="0.25">
      <c r="A69" s="36" t="s">
        <v>29</v>
      </c>
      <c r="B69" s="107">
        <f>IF(C62="", "", SUM(C62:C67))</f>
        <v>94</v>
      </c>
      <c r="C69" s="107"/>
      <c r="D69" s="107"/>
      <c r="E69" s="41" t="s">
        <v>25</v>
      </c>
      <c r="K69" s="97"/>
      <c r="L69" s="98"/>
      <c r="M69" s="98"/>
      <c r="N69" s="98"/>
      <c r="O69" s="98"/>
      <c r="P69" s="99"/>
    </row>
    <row r="70" spans="1:16" x14ac:dyDescent="0.25">
      <c r="K70" s="97"/>
      <c r="L70" s="98"/>
      <c r="M70" s="98"/>
      <c r="N70" s="98"/>
      <c r="O70" s="98"/>
      <c r="P70" s="99"/>
    </row>
    <row r="71" spans="1:16" ht="17.25" x14ac:dyDescent="0.25">
      <c r="A71" s="36" t="s">
        <v>29</v>
      </c>
      <c r="B71" s="107">
        <f>IF(B69="", "", B69*50)</f>
        <v>4700</v>
      </c>
      <c r="C71" s="107"/>
      <c r="D71" s="107"/>
      <c r="E71" s="24" t="s">
        <v>26</v>
      </c>
      <c r="F71" s="6" t="s">
        <v>27</v>
      </c>
      <c r="K71" s="97" t="s">
        <v>202</v>
      </c>
      <c r="L71" s="98"/>
      <c r="M71" s="98"/>
      <c r="N71" s="98"/>
      <c r="O71" s="98"/>
      <c r="P71" s="99"/>
    </row>
    <row r="72" spans="1:16" x14ac:dyDescent="0.25">
      <c r="F72" s="6" t="s">
        <v>28</v>
      </c>
      <c r="K72" s="97"/>
      <c r="L72" s="98"/>
      <c r="M72" s="98"/>
      <c r="N72" s="98"/>
      <c r="O72" s="98"/>
      <c r="P72" s="99"/>
    </row>
    <row r="73" spans="1:16" x14ac:dyDescent="0.25">
      <c r="K73" s="100"/>
      <c r="L73" s="101"/>
      <c r="M73" s="101"/>
      <c r="N73" s="101"/>
      <c r="O73" s="101"/>
      <c r="P73" s="102"/>
    </row>
  </sheetData>
  <sheetProtection sheet="1" objects="1" scenarios="1" selectLockedCells="1"/>
  <customSheetViews>
    <customSheetView guid="{41CB5C30-17B5-48A7-9D4E-CAC9C569B46A}" showPageBreaks="1" fitToPage="1" view="pageLayout" topLeftCell="A7">
      <selection activeCell="D5" sqref="D5"/>
      <pageMargins left="0.25" right="0.25" top="0.25" bottom="0.4" header="0" footer="0"/>
      <printOptions verticalCentered="1"/>
      <pageSetup scale="72" orientation="portrait" r:id="rId1"/>
      <headerFooter>
        <oddFooter>&amp;Lversion I&amp;CSouthface Energy Institute&amp;Rp. 1</oddFooter>
      </headerFooter>
    </customSheetView>
  </customSheetViews>
  <mergeCells count="27">
    <mergeCell ref="D2:N4"/>
    <mergeCell ref="B71:D71"/>
    <mergeCell ref="B69:D69"/>
    <mergeCell ref="C6:K7"/>
    <mergeCell ref="L6:O7"/>
    <mergeCell ref="B38:D38"/>
    <mergeCell ref="C13:O17"/>
    <mergeCell ref="L8:O11"/>
    <mergeCell ref="C8:K11"/>
    <mergeCell ref="G61:I61"/>
    <mergeCell ref="G62:I62"/>
    <mergeCell ref="G63:I63"/>
    <mergeCell ref="G64:I64"/>
    <mergeCell ref="E30:O30"/>
    <mergeCell ref="K62:P64"/>
    <mergeCell ref="K65:P67"/>
    <mergeCell ref="I33:K33"/>
    <mergeCell ref="I34:K34"/>
    <mergeCell ref="I35:K35"/>
    <mergeCell ref="K68:P70"/>
    <mergeCell ref="K71:P73"/>
    <mergeCell ref="E55:P55"/>
    <mergeCell ref="C59:J59"/>
    <mergeCell ref="G65:I65"/>
    <mergeCell ref="G66:I66"/>
    <mergeCell ref="G67:I67"/>
    <mergeCell ref="E56:P56"/>
  </mergeCells>
  <dataValidations count="1">
    <dataValidation type="list" allowBlank="1" showInputMessage="1" showErrorMessage="1" sqref="C55:C57 C29 C44 C49:C53">
      <formula1>YESNO2</formula1>
    </dataValidation>
  </dataValidations>
  <printOptions verticalCentered="1"/>
  <pageMargins left="0.25" right="0.25" top="0.25" bottom="0.4" header="0" footer="0"/>
  <pageSetup scale="67" orientation="portrait" r:id="rId2"/>
  <headerFooter>
    <oddFooter>&amp;Lversion I&amp;CSouthface Energy Institute&amp;Rp. 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O74"/>
  <sheetViews>
    <sheetView view="pageLayout" topLeftCell="A44" zoomScale="80" zoomScaleNormal="100" zoomScalePageLayoutView="80" workbookViewId="0">
      <selection activeCell="G44" sqref="G44"/>
    </sheetView>
  </sheetViews>
  <sheetFormatPr defaultRowHeight="15" x14ac:dyDescent="0.25"/>
  <cols>
    <col min="1" max="1" width="4.7109375" style="6" customWidth="1"/>
    <col min="2" max="10" width="9.140625" style="6"/>
    <col min="11" max="11" width="9.140625" style="6" customWidth="1"/>
    <col min="12" max="16384" width="9.140625" style="6"/>
  </cols>
  <sheetData>
    <row r="4" spans="1:15" x14ac:dyDescent="0.25">
      <c r="J4" s="25" t="s">
        <v>236</v>
      </c>
      <c r="K4" s="26"/>
      <c r="L4" s="26"/>
      <c r="M4" s="26"/>
      <c r="N4" s="26"/>
      <c r="O4" s="27"/>
    </row>
    <row r="5" spans="1:15" x14ac:dyDescent="0.25">
      <c r="A5" s="36" t="s">
        <v>29</v>
      </c>
      <c r="B5" s="107">
        <f>'Page 1'!B69:D69</f>
        <v>94</v>
      </c>
      <c r="C5" s="107"/>
      <c r="D5" s="107"/>
      <c r="E5" s="41" t="s">
        <v>25</v>
      </c>
      <c r="J5" s="29" t="s">
        <v>238</v>
      </c>
      <c r="K5" s="7"/>
      <c r="L5" s="7"/>
      <c r="M5" s="7"/>
      <c r="N5" s="7"/>
      <c r="O5" s="30"/>
    </row>
    <row r="6" spans="1:15" x14ac:dyDescent="0.25">
      <c r="J6" s="29" t="s">
        <v>239</v>
      </c>
      <c r="K6" s="7"/>
      <c r="L6" s="7"/>
      <c r="M6" s="7"/>
      <c r="N6" s="7"/>
      <c r="O6" s="30"/>
    </row>
    <row r="7" spans="1:15" ht="17.25" x14ac:dyDescent="0.25">
      <c r="A7" s="36" t="s">
        <v>29</v>
      </c>
      <c r="B7" s="107">
        <f>'Page 1'!B71:D71</f>
        <v>4700</v>
      </c>
      <c r="C7" s="107"/>
      <c r="D7" s="107"/>
      <c r="E7" s="24" t="s">
        <v>26</v>
      </c>
      <c r="F7" s="6" t="s">
        <v>27</v>
      </c>
      <c r="J7" s="29" t="s">
        <v>234</v>
      </c>
      <c r="K7" s="7"/>
      <c r="L7" s="7"/>
      <c r="M7" s="7"/>
      <c r="N7" s="7"/>
      <c r="O7" s="30"/>
    </row>
    <row r="8" spans="1:15" x14ac:dyDescent="0.25">
      <c r="J8" s="33" t="s">
        <v>235</v>
      </c>
      <c r="K8" s="10"/>
      <c r="L8" s="10"/>
      <c r="M8" s="10"/>
      <c r="N8" s="10"/>
      <c r="O8" s="34"/>
    </row>
    <row r="9" spans="1:15" x14ac:dyDescent="0.25">
      <c r="C9" s="35" t="s">
        <v>36</v>
      </c>
    </row>
    <row r="11" spans="1:15" ht="15" customHeight="1" x14ac:dyDescent="0.25">
      <c r="C11" s="11" t="s">
        <v>33</v>
      </c>
      <c r="D11" s="24" t="s">
        <v>150</v>
      </c>
      <c r="E11" s="6" t="s">
        <v>206</v>
      </c>
    </row>
    <row r="12" spans="1:15" ht="15" customHeight="1" x14ac:dyDescent="0.25">
      <c r="C12" s="8"/>
      <c r="D12" s="24"/>
      <c r="E12" s="6" t="s">
        <v>296</v>
      </c>
    </row>
    <row r="13" spans="1:15" x14ac:dyDescent="0.25">
      <c r="C13" s="24"/>
      <c r="E13" s="6" t="s">
        <v>297</v>
      </c>
    </row>
    <row r="14" spans="1:15" x14ac:dyDescent="0.25">
      <c r="C14" s="1"/>
      <c r="D14" s="24" t="s">
        <v>150</v>
      </c>
      <c r="E14" s="6" t="s">
        <v>156</v>
      </c>
    </row>
    <row r="15" spans="1:15" x14ac:dyDescent="0.25">
      <c r="C15" s="1"/>
      <c r="D15" s="24" t="s">
        <v>150</v>
      </c>
      <c r="E15" s="6" t="s">
        <v>157</v>
      </c>
    </row>
    <row r="16" spans="1:15" x14ac:dyDescent="0.25">
      <c r="C16" s="1"/>
      <c r="D16" s="24" t="s">
        <v>150</v>
      </c>
      <c r="E16" s="6" t="s">
        <v>30</v>
      </c>
    </row>
    <row r="17" spans="1:15" x14ac:dyDescent="0.25">
      <c r="E17" s="6" t="s">
        <v>181</v>
      </c>
      <c r="L17" s="25" t="s">
        <v>119</v>
      </c>
      <c r="M17" s="26"/>
      <c r="N17" s="26"/>
      <c r="O17" s="27"/>
    </row>
    <row r="18" spans="1:15" ht="17.25" x14ac:dyDescent="0.25">
      <c r="C18" s="5"/>
      <c r="D18" s="24" t="s">
        <v>31</v>
      </c>
      <c r="E18" s="6" t="s">
        <v>154</v>
      </c>
      <c r="L18" s="43" t="s">
        <v>160</v>
      </c>
      <c r="M18" s="7"/>
      <c r="N18" s="7"/>
      <c r="O18" s="44" t="s">
        <v>159</v>
      </c>
    </row>
    <row r="19" spans="1:15" ht="17.25" x14ac:dyDescent="0.25">
      <c r="C19" s="5"/>
      <c r="D19" s="24"/>
      <c r="E19" s="6" t="s">
        <v>180</v>
      </c>
      <c r="L19" s="43" t="s">
        <v>163</v>
      </c>
      <c r="M19" s="7"/>
      <c r="N19" s="7"/>
      <c r="O19" s="44" t="s">
        <v>162</v>
      </c>
    </row>
    <row r="20" spans="1:15" ht="17.25" x14ac:dyDescent="0.25">
      <c r="C20" s="87" t="str">
        <f>IF(C19="","",(C19*(C18/2)^2*PI()))</f>
        <v/>
      </c>
      <c r="D20" s="24" t="s">
        <v>32</v>
      </c>
      <c r="E20" s="6" t="s">
        <v>251</v>
      </c>
      <c r="L20" s="45" t="s">
        <v>164</v>
      </c>
      <c r="M20" s="10"/>
      <c r="N20" s="10"/>
      <c r="O20" s="46" t="s">
        <v>161</v>
      </c>
    </row>
    <row r="21" spans="1:15" x14ac:dyDescent="0.25">
      <c r="C21" s="5"/>
      <c r="D21" s="24" t="s">
        <v>31</v>
      </c>
      <c r="E21" s="6" t="s">
        <v>249</v>
      </c>
    </row>
    <row r="22" spans="1:15" x14ac:dyDescent="0.25">
      <c r="C22" s="5"/>
      <c r="D22" s="24" t="s">
        <v>31</v>
      </c>
      <c r="E22" s="6" t="s">
        <v>250</v>
      </c>
    </row>
    <row r="23" spans="1:15" x14ac:dyDescent="0.25">
      <c r="C23" s="5"/>
      <c r="D23" s="24"/>
      <c r="E23" s="6" t="s">
        <v>182</v>
      </c>
    </row>
    <row r="24" spans="1:15" ht="17.25" x14ac:dyDescent="0.25">
      <c r="C24" s="87" t="str">
        <f>IF(C21="","",(C21*C22*C23))</f>
        <v/>
      </c>
      <c r="D24" s="24" t="s">
        <v>32</v>
      </c>
      <c r="E24" s="6" t="s">
        <v>155</v>
      </c>
    </row>
    <row r="25" spans="1:15" ht="6.75" customHeight="1" x14ac:dyDescent="0.25">
      <c r="D25" s="24"/>
    </row>
    <row r="26" spans="1:15" ht="17.25" x14ac:dyDescent="0.25">
      <c r="C26" s="87" t="str">
        <f>IF(C20="",IF(C24&lt;&gt;"",C24,""),IF(C24="",C20,(C24+C20)))</f>
        <v/>
      </c>
      <c r="D26" s="24" t="s">
        <v>32</v>
      </c>
      <c r="E26" s="6" t="s">
        <v>252</v>
      </c>
    </row>
    <row r="27" spans="1:15" ht="17.25" x14ac:dyDescent="0.25">
      <c r="C27" s="87" t="str">
        <f>IF(B5="","",IF(C11&lt;&gt;"y","",(B5/(IF(C14="y", "4", IF(C15="y", "2", IF(C16="y", "3", "0")))))))</f>
        <v/>
      </c>
      <c r="D27" s="24" t="s">
        <v>32</v>
      </c>
      <c r="E27" s="6" t="s">
        <v>253</v>
      </c>
    </row>
    <row r="28" spans="1:15" x14ac:dyDescent="0.25">
      <c r="C28" s="24"/>
      <c r="E28" s="6" t="s">
        <v>207</v>
      </c>
    </row>
    <row r="29" spans="1:15" x14ac:dyDescent="0.25">
      <c r="C29" s="1"/>
      <c r="D29" s="24" t="s">
        <v>150</v>
      </c>
      <c r="E29" s="6" t="s">
        <v>237</v>
      </c>
    </row>
    <row r="30" spans="1:15" x14ac:dyDescent="0.25">
      <c r="C30" s="1"/>
      <c r="D30" s="24" t="s">
        <v>150</v>
      </c>
      <c r="E30" s="6" t="s">
        <v>158</v>
      </c>
    </row>
    <row r="32" spans="1:15" x14ac:dyDescent="0.25">
      <c r="A32" s="36" t="s">
        <v>29</v>
      </c>
      <c r="B32" s="107" t="str">
        <f>IF(C26="", "", IF(C26&gt;C27, "Adequate", "Undersized!"))</f>
        <v/>
      </c>
      <c r="C32" s="107"/>
      <c r="D32" s="107"/>
      <c r="F32" s="6" t="s">
        <v>35</v>
      </c>
    </row>
    <row r="34" spans="1:11" x14ac:dyDescent="0.25">
      <c r="E34" s="47" t="s">
        <v>172</v>
      </c>
      <c r="F34" s="48"/>
      <c r="G34" s="48"/>
      <c r="H34" s="48"/>
      <c r="I34" s="48"/>
      <c r="J34" s="48"/>
      <c r="K34" s="49"/>
    </row>
    <row r="35" spans="1:11" x14ac:dyDescent="0.25">
      <c r="E35" s="50" t="s">
        <v>121</v>
      </c>
      <c r="F35" s="51"/>
      <c r="G35" s="51"/>
      <c r="H35" s="51"/>
      <c r="I35" s="51"/>
      <c r="J35" s="51"/>
      <c r="K35" s="52"/>
    </row>
    <row r="36" spans="1:11" x14ac:dyDescent="0.25">
      <c r="E36" s="50" t="s">
        <v>120</v>
      </c>
      <c r="F36" s="51"/>
      <c r="G36" s="51"/>
      <c r="H36" s="51"/>
      <c r="I36" s="51"/>
      <c r="J36" s="51"/>
      <c r="K36" s="52"/>
    </row>
    <row r="37" spans="1:11" x14ac:dyDescent="0.25">
      <c r="E37" s="53" t="s">
        <v>153</v>
      </c>
      <c r="F37" s="54"/>
      <c r="G37" s="54"/>
      <c r="H37" s="54"/>
      <c r="I37" s="54"/>
      <c r="J37" s="54"/>
      <c r="K37" s="55"/>
    </row>
    <row r="39" spans="1:11" x14ac:dyDescent="0.25">
      <c r="C39" s="35" t="s">
        <v>122</v>
      </c>
    </row>
    <row r="41" spans="1:11" x14ac:dyDescent="0.25">
      <c r="C41" s="11" t="s">
        <v>34</v>
      </c>
      <c r="D41" s="24" t="s">
        <v>8</v>
      </c>
      <c r="E41" s="6" t="s">
        <v>208</v>
      </c>
    </row>
    <row r="42" spans="1:11" x14ac:dyDescent="0.25">
      <c r="C42" s="37"/>
      <c r="E42" s="6" t="s">
        <v>209</v>
      </c>
    </row>
    <row r="43" spans="1:11" x14ac:dyDescent="0.25">
      <c r="C43" s="13">
        <v>12</v>
      </c>
      <c r="D43" s="24" t="s">
        <v>42</v>
      </c>
      <c r="E43" s="6" t="s">
        <v>37</v>
      </c>
    </row>
    <row r="44" spans="1:11" x14ac:dyDescent="0.25">
      <c r="C44" s="13">
        <v>8</v>
      </c>
      <c r="D44" s="24" t="s">
        <v>42</v>
      </c>
      <c r="E44" s="6" t="s">
        <v>38</v>
      </c>
    </row>
    <row r="45" spans="1:11" x14ac:dyDescent="0.25">
      <c r="C45" s="13">
        <v>10</v>
      </c>
      <c r="D45" s="24" t="s">
        <v>42</v>
      </c>
      <c r="E45" s="6" t="s">
        <v>39</v>
      </c>
    </row>
    <row r="46" spans="1:11" ht="17.25" x14ac:dyDescent="0.25">
      <c r="C46" s="88">
        <f>IF(C43="", "", C43*C44*C45)</f>
        <v>960</v>
      </c>
      <c r="D46" s="24" t="s">
        <v>26</v>
      </c>
      <c r="E46" s="6" t="s">
        <v>40</v>
      </c>
      <c r="H46" s="6" t="s">
        <v>41</v>
      </c>
    </row>
    <row r="47" spans="1:11" x14ac:dyDescent="0.25">
      <c r="C47" s="24"/>
    </row>
    <row r="48" spans="1:11" ht="17.25" x14ac:dyDescent="0.25">
      <c r="A48" s="36" t="s">
        <v>29</v>
      </c>
      <c r="B48" s="107">
        <f>B7</f>
        <v>4700</v>
      </c>
      <c r="C48" s="107"/>
      <c r="D48" s="107"/>
      <c r="E48" s="24" t="s">
        <v>26</v>
      </c>
      <c r="F48" s="6" t="s">
        <v>27</v>
      </c>
    </row>
    <row r="50" spans="1:10" x14ac:dyDescent="0.25">
      <c r="A50" s="36" t="s">
        <v>29</v>
      </c>
      <c r="B50" s="107" t="str">
        <f>IF(C46="", "", IF(C46&lt;B7, "Confined!", "Unconfined!"))</f>
        <v>Confined!</v>
      </c>
      <c r="C50" s="107"/>
      <c r="D50" s="107"/>
      <c r="F50" s="6" t="s">
        <v>240</v>
      </c>
    </row>
    <row r="52" spans="1:10" x14ac:dyDescent="0.25">
      <c r="E52" s="6" t="s">
        <v>210</v>
      </c>
    </row>
    <row r="53" spans="1:10" x14ac:dyDescent="0.25">
      <c r="C53" s="11">
        <v>24</v>
      </c>
      <c r="D53" s="24" t="s">
        <v>42</v>
      </c>
      <c r="E53" s="6" t="s">
        <v>43</v>
      </c>
      <c r="J53" s="31" t="s">
        <v>125</v>
      </c>
    </row>
    <row r="54" spans="1:10" x14ac:dyDescent="0.25">
      <c r="C54" s="11">
        <v>16</v>
      </c>
      <c r="D54" s="24" t="s">
        <v>42</v>
      </c>
      <c r="E54" s="6" t="s">
        <v>44</v>
      </c>
      <c r="J54" s="6" t="s">
        <v>126</v>
      </c>
    </row>
    <row r="55" spans="1:10" x14ac:dyDescent="0.25">
      <c r="C55" s="11">
        <v>10</v>
      </c>
      <c r="D55" s="24" t="s">
        <v>42</v>
      </c>
      <c r="E55" s="6" t="s">
        <v>45</v>
      </c>
    </row>
    <row r="56" spans="1:10" ht="17.25" x14ac:dyDescent="0.25">
      <c r="C56" s="89">
        <f>IF(C53="", "", C53*C54*C55)</f>
        <v>3840</v>
      </c>
      <c r="D56" s="24" t="s">
        <v>26</v>
      </c>
      <c r="E56" s="6" t="s">
        <v>46</v>
      </c>
      <c r="J56" s="6" t="s">
        <v>41</v>
      </c>
    </row>
    <row r="57" spans="1:10" x14ac:dyDescent="0.25">
      <c r="C57" s="24"/>
    </row>
    <row r="58" spans="1:10" ht="17.25" x14ac:dyDescent="0.25">
      <c r="C58" s="4">
        <f>IF(C56="", "", C56+C46)</f>
        <v>4800</v>
      </c>
      <c r="D58" s="24" t="s">
        <v>26</v>
      </c>
      <c r="E58" s="6" t="s">
        <v>123</v>
      </c>
      <c r="J58" s="6" t="s">
        <v>47</v>
      </c>
    </row>
    <row r="59" spans="1:10" x14ac:dyDescent="0.25">
      <c r="C59" s="24"/>
    </row>
    <row r="60" spans="1:10" ht="17.25" x14ac:dyDescent="0.25">
      <c r="A60" s="36" t="s">
        <v>29</v>
      </c>
      <c r="B60" s="107">
        <f>B7</f>
        <v>4700</v>
      </c>
      <c r="C60" s="107"/>
      <c r="D60" s="107"/>
      <c r="E60" s="24" t="s">
        <v>26</v>
      </c>
      <c r="F60" s="6" t="s">
        <v>299</v>
      </c>
    </row>
    <row r="61" spans="1:10" x14ac:dyDescent="0.25">
      <c r="F61" s="56"/>
    </row>
    <row r="62" spans="1:10" x14ac:dyDescent="0.25">
      <c r="A62" s="36" t="s">
        <v>29</v>
      </c>
      <c r="B62" s="107" t="str">
        <f>IF(C58="", "", IF(C58&lt;B7, "Confined!", "Unconfined!"))</f>
        <v>Unconfined!</v>
      </c>
      <c r="C62" s="107"/>
      <c r="D62" s="107"/>
      <c r="F62" s="6" t="s">
        <v>241</v>
      </c>
    </row>
    <row r="63" spans="1:10" x14ac:dyDescent="0.25">
      <c r="F63" s="6" t="s">
        <v>124</v>
      </c>
    </row>
    <row r="65" spans="1:15" x14ac:dyDescent="0.25">
      <c r="E65" s="6" t="s">
        <v>242</v>
      </c>
    </row>
    <row r="66" spans="1:15" x14ac:dyDescent="0.25">
      <c r="C66" s="11" t="s">
        <v>34</v>
      </c>
      <c r="D66" s="24" t="s">
        <v>150</v>
      </c>
      <c r="E66" s="6" t="s">
        <v>243</v>
      </c>
    </row>
    <row r="67" spans="1:15" x14ac:dyDescent="0.25">
      <c r="C67" s="24"/>
      <c r="F67" s="56" t="s">
        <v>244</v>
      </c>
    </row>
    <row r="68" spans="1:15" x14ac:dyDescent="0.25">
      <c r="C68" s="14">
        <v>18</v>
      </c>
      <c r="D68" s="24" t="s">
        <v>31</v>
      </c>
      <c r="E68" s="6" t="s">
        <v>247</v>
      </c>
    </row>
    <row r="69" spans="1:15" x14ac:dyDescent="0.25">
      <c r="C69" s="14">
        <v>8</v>
      </c>
      <c r="D69" s="24" t="s">
        <v>31</v>
      </c>
      <c r="E69" s="6" t="s">
        <v>248</v>
      </c>
      <c r="L69" s="25" t="s">
        <v>246</v>
      </c>
      <c r="M69" s="26"/>
      <c r="N69" s="26"/>
      <c r="O69" s="27"/>
    </row>
    <row r="70" spans="1:15" ht="17.25" x14ac:dyDescent="0.25">
      <c r="C70" s="14">
        <v>0.75</v>
      </c>
      <c r="D70" s="24"/>
      <c r="E70" s="6" t="s">
        <v>245</v>
      </c>
      <c r="L70" s="43" t="s">
        <v>127</v>
      </c>
      <c r="M70" s="7"/>
      <c r="N70" s="7"/>
      <c r="O70" s="30"/>
    </row>
    <row r="71" spans="1:15" ht="17.25" x14ac:dyDescent="0.25">
      <c r="C71" s="87">
        <f>IF(C68="", "", C69*C68*C70)</f>
        <v>108</v>
      </c>
      <c r="D71" s="24" t="s">
        <v>32</v>
      </c>
      <c r="E71" s="6" t="s">
        <v>254</v>
      </c>
      <c r="L71" s="43" t="s">
        <v>256</v>
      </c>
      <c r="M71" s="7"/>
      <c r="N71" s="7"/>
      <c r="O71" s="30"/>
    </row>
    <row r="72" spans="1:15" ht="17.25" x14ac:dyDescent="0.25">
      <c r="C72" s="87">
        <f>IF(C71="", "", IF(B5/1&lt;100, 100, B5/1))</f>
        <v>100</v>
      </c>
      <c r="D72" s="24" t="s">
        <v>32</v>
      </c>
      <c r="E72" s="6" t="s">
        <v>298</v>
      </c>
      <c r="L72" s="45" t="s">
        <v>300</v>
      </c>
      <c r="M72" s="10"/>
      <c r="N72" s="10"/>
      <c r="O72" s="34"/>
    </row>
    <row r="74" spans="1:15" x14ac:dyDescent="0.25">
      <c r="A74" s="36" t="s">
        <v>29</v>
      </c>
      <c r="B74" s="107" t="str">
        <f>IF(C71="", "", IF(C71&lt;100, "Failure!", IF(C71&lt;C72, "Undersized", "Adequate")))</f>
        <v>Adequate</v>
      </c>
      <c r="C74" s="107"/>
      <c r="D74" s="107"/>
      <c r="F74" s="6" t="s">
        <v>255</v>
      </c>
    </row>
  </sheetData>
  <sheetProtection sheet="1" objects="1" scenarios="1" selectLockedCells="1"/>
  <customSheetViews>
    <customSheetView guid="{41CB5C30-17B5-48A7-9D4E-CAC9C569B46A}" scale="90" showPageBreaks="1" fitToPage="1" view="pageLayout">
      <selection activeCell="G17" sqref="G17"/>
      <pageMargins left="0.25" right="0.25" top="0.25" bottom="0.4" header="0" footer="0"/>
      <printOptions horizontalCentered="1"/>
      <pageSetup scale="69" orientation="portrait" r:id="rId1"/>
      <headerFooter>
        <oddHeader>&amp;CCombustion Appliance Assessment Standard for Small Commercial</oddHeader>
        <oddFooter>&amp;Lversion I&amp;CSouthface Energy Institute&amp;Rp. 2</oddFooter>
      </headerFooter>
    </customSheetView>
  </customSheetViews>
  <mergeCells count="8">
    <mergeCell ref="B74:D74"/>
    <mergeCell ref="B50:D50"/>
    <mergeCell ref="B5:D5"/>
    <mergeCell ref="B7:D7"/>
    <mergeCell ref="B32:D32"/>
    <mergeCell ref="B62:D62"/>
    <mergeCell ref="B48:D48"/>
    <mergeCell ref="B60:D60"/>
  </mergeCells>
  <dataValidations disablePrompts="1" count="1">
    <dataValidation type="list" allowBlank="1" showInputMessage="1" showErrorMessage="1" sqref="C11:C12 C14:C16 C29:C30 C41 C66">
      <formula1>YESNO2</formula1>
    </dataValidation>
  </dataValidations>
  <printOptions horizontalCentered="1"/>
  <pageMargins left="0.25" right="0.25" top="0.25" bottom="0.4" header="0" footer="0"/>
  <pageSetup scale="67" orientation="portrait" r:id="rId2"/>
  <headerFooter>
    <oddHeader>&amp;CSmall Commercial Combustion Appliance Assessment Workbook</oddHeader>
    <oddFooter>&amp;Lversion I&amp;CSouthface Energy Institute&amp;Rp. 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5:O58"/>
  <sheetViews>
    <sheetView view="pageLayout" zoomScale="90" zoomScaleNormal="100" zoomScalePageLayoutView="90" workbookViewId="0">
      <selection activeCell="C5" sqref="C5"/>
    </sheetView>
  </sheetViews>
  <sheetFormatPr defaultRowHeight="15" x14ac:dyDescent="0.25"/>
  <cols>
    <col min="1" max="1" width="4.7109375" style="6" customWidth="1"/>
    <col min="2" max="16384" width="9.140625" style="6"/>
  </cols>
  <sheetData>
    <row r="5" spans="3:5" x14ac:dyDescent="0.25">
      <c r="C5" s="35" t="s">
        <v>54</v>
      </c>
    </row>
    <row r="6" spans="3:5" x14ac:dyDescent="0.25">
      <c r="C6" s="35"/>
    </row>
    <row r="7" spans="3:5" x14ac:dyDescent="0.25">
      <c r="C7" s="10"/>
      <c r="D7" s="57"/>
      <c r="E7" s="6" t="s">
        <v>128</v>
      </c>
    </row>
    <row r="8" spans="3:5" x14ac:dyDescent="0.25">
      <c r="C8" s="11" t="s">
        <v>34</v>
      </c>
      <c r="D8" s="24" t="s">
        <v>8</v>
      </c>
      <c r="E8" s="58" t="s">
        <v>301</v>
      </c>
    </row>
    <row r="9" spans="3:5" x14ac:dyDescent="0.25">
      <c r="C9" s="11" t="s">
        <v>33</v>
      </c>
      <c r="D9" s="24" t="s">
        <v>8</v>
      </c>
      <c r="E9" s="6" t="s">
        <v>129</v>
      </c>
    </row>
    <row r="10" spans="3:5" x14ac:dyDescent="0.25">
      <c r="E10" s="6" t="s">
        <v>258</v>
      </c>
    </row>
    <row r="11" spans="3:5" x14ac:dyDescent="0.25">
      <c r="C11" s="7"/>
      <c r="D11" s="59"/>
      <c r="E11" s="6" t="s">
        <v>53</v>
      </c>
    </row>
    <row r="12" spans="3:5" x14ac:dyDescent="0.25">
      <c r="C12" s="7"/>
      <c r="D12" s="59"/>
      <c r="E12" s="6" t="s">
        <v>52</v>
      </c>
    </row>
    <row r="13" spans="3:5" x14ac:dyDescent="0.25">
      <c r="C13" s="7"/>
      <c r="D13" s="59"/>
      <c r="E13" s="6" t="s">
        <v>51</v>
      </c>
    </row>
    <row r="14" spans="3:5" x14ac:dyDescent="0.25">
      <c r="C14" s="7"/>
      <c r="D14" s="59"/>
      <c r="E14" s="6" t="s">
        <v>50</v>
      </c>
    </row>
    <row r="15" spans="3:5" x14ac:dyDescent="0.25">
      <c r="C15" s="7"/>
      <c r="D15" s="59"/>
      <c r="E15" s="6" t="s">
        <v>139</v>
      </c>
    </row>
    <row r="16" spans="3:5" x14ac:dyDescent="0.25">
      <c r="C16" s="7"/>
      <c r="D16" s="7"/>
      <c r="E16" s="6" t="s">
        <v>49</v>
      </c>
    </row>
    <row r="17" spans="3:14" x14ac:dyDescent="0.25">
      <c r="C17" s="7"/>
      <c r="D17" s="59"/>
      <c r="E17" s="6" t="s">
        <v>259</v>
      </c>
    </row>
    <row r="18" spans="3:14" x14ac:dyDescent="0.25">
      <c r="C18" s="7"/>
      <c r="D18" s="59"/>
      <c r="E18" s="6" t="s">
        <v>260</v>
      </c>
    </row>
    <row r="19" spans="3:14" x14ac:dyDescent="0.25">
      <c r="C19" s="7"/>
      <c r="D19" s="59"/>
      <c r="E19" s="6" t="s">
        <v>261</v>
      </c>
    </row>
    <row r="20" spans="3:14" x14ac:dyDescent="0.25">
      <c r="E20" s="123" t="s">
        <v>328</v>
      </c>
      <c r="F20" s="124"/>
      <c r="G20" s="124"/>
      <c r="H20" s="124"/>
      <c r="I20" s="124"/>
      <c r="J20" s="124"/>
      <c r="K20" s="124"/>
      <c r="L20" s="124"/>
      <c r="M20" s="124"/>
      <c r="N20" s="125"/>
    </row>
    <row r="21" spans="3:14" x14ac:dyDescent="0.25">
      <c r="E21" s="126"/>
      <c r="F21" s="127"/>
      <c r="G21" s="127"/>
      <c r="H21" s="127"/>
      <c r="I21" s="127"/>
      <c r="J21" s="127"/>
      <c r="K21" s="127"/>
      <c r="L21" s="127"/>
      <c r="M21" s="127"/>
      <c r="N21" s="128"/>
    </row>
    <row r="22" spans="3:14" x14ac:dyDescent="0.25">
      <c r="E22" s="126"/>
      <c r="F22" s="127"/>
      <c r="G22" s="127"/>
      <c r="H22" s="127"/>
      <c r="I22" s="127"/>
      <c r="J22" s="127"/>
      <c r="K22" s="127"/>
      <c r="L22" s="127"/>
      <c r="M22" s="127"/>
      <c r="N22" s="128"/>
    </row>
    <row r="23" spans="3:14" x14ac:dyDescent="0.25">
      <c r="E23" s="129"/>
      <c r="F23" s="130"/>
      <c r="G23" s="130"/>
      <c r="H23" s="130"/>
      <c r="I23" s="130"/>
      <c r="J23" s="130"/>
      <c r="K23" s="130"/>
      <c r="L23" s="130"/>
      <c r="M23" s="130"/>
      <c r="N23" s="131"/>
    </row>
    <row r="25" spans="3:14" x14ac:dyDescent="0.25">
      <c r="E25" s="6" t="s">
        <v>48</v>
      </c>
    </row>
    <row r="26" spans="3:14" x14ac:dyDescent="0.25">
      <c r="C26" s="7"/>
      <c r="D26" s="59"/>
      <c r="E26" s="6" t="s">
        <v>262</v>
      </c>
    </row>
    <row r="27" spans="3:14" ht="8.25" customHeight="1" x14ac:dyDescent="0.25">
      <c r="C27" s="7"/>
      <c r="D27" s="59"/>
    </row>
    <row r="28" spans="3:14" x14ac:dyDescent="0.25">
      <c r="E28" s="6" t="s">
        <v>266</v>
      </c>
    </row>
    <row r="29" spans="3:14" x14ac:dyDescent="0.25">
      <c r="C29" s="11" t="s">
        <v>33</v>
      </c>
      <c r="D29" s="24" t="s">
        <v>8</v>
      </c>
      <c r="E29" s="6" t="s">
        <v>165</v>
      </c>
    </row>
    <row r="30" spans="3:14" x14ac:dyDescent="0.25">
      <c r="C30" s="11" t="s">
        <v>34</v>
      </c>
      <c r="D30" s="24" t="s">
        <v>8</v>
      </c>
      <c r="E30" s="6" t="s">
        <v>55</v>
      </c>
    </row>
    <row r="31" spans="3:14" ht="15" customHeight="1" x14ac:dyDescent="0.25">
      <c r="E31" s="123" t="s">
        <v>329</v>
      </c>
      <c r="F31" s="124"/>
      <c r="G31" s="124"/>
      <c r="H31" s="124"/>
      <c r="I31" s="124"/>
      <c r="J31" s="124"/>
      <c r="K31" s="124"/>
      <c r="L31" s="124"/>
      <c r="M31" s="124"/>
      <c r="N31" s="125"/>
    </row>
    <row r="32" spans="3:14" x14ac:dyDescent="0.25">
      <c r="E32" s="126"/>
      <c r="F32" s="127"/>
      <c r="G32" s="127"/>
      <c r="H32" s="127"/>
      <c r="I32" s="127"/>
      <c r="J32" s="127"/>
      <c r="K32" s="127"/>
      <c r="L32" s="127"/>
      <c r="M32" s="127"/>
      <c r="N32" s="128"/>
    </row>
    <row r="33" spans="3:15" x14ac:dyDescent="0.25">
      <c r="E33" s="126"/>
      <c r="F33" s="127"/>
      <c r="G33" s="127"/>
      <c r="H33" s="127"/>
      <c r="I33" s="127"/>
      <c r="J33" s="127"/>
      <c r="K33" s="127"/>
      <c r="L33" s="127"/>
      <c r="M33" s="127"/>
      <c r="N33" s="128"/>
    </row>
    <row r="34" spans="3:15" x14ac:dyDescent="0.25">
      <c r="E34" s="126"/>
      <c r="F34" s="127"/>
      <c r="G34" s="127"/>
      <c r="H34" s="127"/>
      <c r="I34" s="127"/>
      <c r="J34" s="127"/>
      <c r="K34" s="127"/>
      <c r="L34" s="127"/>
      <c r="M34" s="127"/>
      <c r="N34" s="128"/>
    </row>
    <row r="35" spans="3:15" x14ac:dyDescent="0.25">
      <c r="E35" s="126"/>
      <c r="F35" s="127"/>
      <c r="G35" s="127"/>
      <c r="H35" s="127"/>
      <c r="I35" s="127"/>
      <c r="J35" s="127"/>
      <c r="K35" s="127"/>
      <c r="L35" s="127"/>
      <c r="M35" s="127"/>
      <c r="N35" s="128"/>
      <c r="O35" s="60"/>
    </row>
    <row r="36" spans="3:15" x14ac:dyDescent="0.25">
      <c r="E36" s="129"/>
      <c r="F36" s="130"/>
      <c r="G36" s="130"/>
      <c r="H36" s="130"/>
      <c r="I36" s="130"/>
      <c r="J36" s="130"/>
      <c r="K36" s="130"/>
      <c r="L36" s="130"/>
      <c r="M36" s="130"/>
      <c r="N36" s="131"/>
      <c r="O36" s="60"/>
    </row>
    <row r="37" spans="3:15" ht="8.25" customHeight="1" x14ac:dyDescent="0.25">
      <c r="J37" s="60"/>
      <c r="K37" s="60"/>
      <c r="L37" s="60"/>
      <c r="M37" s="60"/>
      <c r="N37" s="60"/>
      <c r="O37" s="60"/>
    </row>
    <row r="38" spans="3:15" x14ac:dyDescent="0.25">
      <c r="E38" s="6" t="s">
        <v>265</v>
      </c>
    </row>
    <row r="39" spans="3:15" x14ac:dyDescent="0.25">
      <c r="C39" s="11" t="s">
        <v>34</v>
      </c>
      <c r="D39" s="24" t="s">
        <v>8</v>
      </c>
      <c r="E39" s="6" t="s">
        <v>56</v>
      </c>
    </row>
    <row r="40" spans="3:15" x14ac:dyDescent="0.25">
      <c r="C40" s="11" t="s">
        <v>34</v>
      </c>
      <c r="D40" s="24" t="s">
        <v>8</v>
      </c>
      <c r="E40" s="6" t="s">
        <v>263</v>
      </c>
    </row>
    <row r="41" spans="3:15" x14ac:dyDescent="0.25">
      <c r="C41" s="11" t="s">
        <v>34</v>
      </c>
      <c r="D41" s="24" t="s">
        <v>8</v>
      </c>
      <c r="E41" s="6" t="s">
        <v>264</v>
      </c>
    </row>
    <row r="42" spans="3:15" ht="15" customHeight="1" x14ac:dyDescent="0.25">
      <c r="E42" s="123" t="s">
        <v>330</v>
      </c>
      <c r="F42" s="124"/>
      <c r="G42" s="124"/>
      <c r="H42" s="124"/>
      <c r="I42" s="124"/>
      <c r="J42" s="124"/>
      <c r="K42" s="124"/>
      <c r="L42" s="124"/>
      <c r="M42" s="124"/>
      <c r="N42" s="125"/>
    </row>
    <row r="43" spans="3:15" x14ac:dyDescent="0.25">
      <c r="E43" s="126"/>
      <c r="F43" s="127"/>
      <c r="G43" s="127"/>
      <c r="H43" s="127"/>
      <c r="I43" s="127"/>
      <c r="J43" s="127"/>
      <c r="K43" s="127"/>
      <c r="L43" s="127"/>
      <c r="M43" s="127"/>
      <c r="N43" s="128"/>
    </row>
    <row r="44" spans="3:15" x14ac:dyDescent="0.25">
      <c r="E44" s="126"/>
      <c r="F44" s="127"/>
      <c r="G44" s="127"/>
      <c r="H44" s="127"/>
      <c r="I44" s="127"/>
      <c r="J44" s="127"/>
      <c r="K44" s="127"/>
      <c r="L44" s="127"/>
      <c r="M44" s="127"/>
      <c r="N44" s="128"/>
    </row>
    <row r="45" spans="3:15" x14ac:dyDescent="0.25">
      <c r="E45" s="126"/>
      <c r="F45" s="127"/>
      <c r="G45" s="127"/>
      <c r="H45" s="127"/>
      <c r="I45" s="127"/>
      <c r="J45" s="127"/>
      <c r="K45" s="127"/>
      <c r="L45" s="127"/>
      <c r="M45" s="127"/>
      <c r="N45" s="128"/>
    </row>
    <row r="46" spans="3:15" x14ac:dyDescent="0.25">
      <c r="E46" s="126"/>
      <c r="F46" s="127"/>
      <c r="G46" s="127"/>
      <c r="H46" s="127"/>
      <c r="I46" s="127"/>
      <c r="J46" s="127"/>
      <c r="K46" s="127"/>
      <c r="L46" s="127"/>
      <c r="M46" s="127"/>
      <c r="N46" s="128"/>
    </row>
    <row r="47" spans="3:15" x14ac:dyDescent="0.25">
      <c r="E47" s="129"/>
      <c r="F47" s="130"/>
      <c r="G47" s="130"/>
      <c r="H47" s="130"/>
      <c r="I47" s="130"/>
      <c r="J47" s="130"/>
      <c r="K47" s="130"/>
      <c r="L47" s="130"/>
      <c r="M47" s="130"/>
      <c r="N47" s="131"/>
    </row>
    <row r="48" spans="3:15" ht="9" customHeight="1" x14ac:dyDescent="0.25"/>
    <row r="49" spans="3:14" x14ac:dyDescent="0.25">
      <c r="C49" s="7"/>
      <c r="E49" s="6" t="s">
        <v>57</v>
      </c>
    </row>
    <row r="50" spans="3:14" x14ac:dyDescent="0.25">
      <c r="C50" s="11" t="s">
        <v>34</v>
      </c>
      <c r="D50" s="24" t="s">
        <v>8</v>
      </c>
      <c r="E50" s="6" t="s">
        <v>267</v>
      </c>
    </row>
    <row r="51" spans="3:14" x14ac:dyDescent="0.25">
      <c r="C51" s="11" t="s">
        <v>33</v>
      </c>
      <c r="D51" s="24" t="s">
        <v>8</v>
      </c>
      <c r="E51" s="6" t="s">
        <v>268</v>
      </c>
    </row>
    <row r="52" spans="3:14" x14ac:dyDescent="0.25">
      <c r="C52" s="11" t="s">
        <v>34</v>
      </c>
      <c r="D52" s="24" t="s">
        <v>8</v>
      </c>
      <c r="E52" s="6" t="s">
        <v>130</v>
      </c>
    </row>
    <row r="53" spans="3:14" ht="15" customHeight="1" x14ac:dyDescent="0.25">
      <c r="E53" s="123" t="s">
        <v>331</v>
      </c>
      <c r="F53" s="124"/>
      <c r="G53" s="124"/>
      <c r="H53" s="124"/>
      <c r="I53" s="124"/>
      <c r="J53" s="124"/>
      <c r="K53" s="124"/>
      <c r="L53" s="124"/>
      <c r="M53" s="124"/>
      <c r="N53" s="125"/>
    </row>
    <row r="54" spans="3:14" x14ac:dyDescent="0.25">
      <c r="E54" s="126"/>
      <c r="F54" s="127"/>
      <c r="G54" s="127"/>
      <c r="H54" s="127"/>
      <c r="I54" s="127"/>
      <c r="J54" s="127"/>
      <c r="K54" s="127"/>
      <c r="L54" s="127"/>
      <c r="M54" s="127"/>
      <c r="N54" s="128"/>
    </row>
    <row r="55" spans="3:14" x14ac:dyDescent="0.25">
      <c r="E55" s="126"/>
      <c r="F55" s="127"/>
      <c r="G55" s="127"/>
      <c r="H55" s="127"/>
      <c r="I55" s="127"/>
      <c r="J55" s="127"/>
      <c r="K55" s="127"/>
      <c r="L55" s="127"/>
      <c r="M55" s="127"/>
      <c r="N55" s="128"/>
    </row>
    <row r="56" spans="3:14" x14ac:dyDescent="0.25">
      <c r="E56" s="126"/>
      <c r="F56" s="127"/>
      <c r="G56" s="127"/>
      <c r="H56" s="127"/>
      <c r="I56" s="127"/>
      <c r="J56" s="127"/>
      <c r="K56" s="127"/>
      <c r="L56" s="127"/>
      <c r="M56" s="127"/>
      <c r="N56" s="128"/>
    </row>
    <row r="57" spans="3:14" x14ac:dyDescent="0.25">
      <c r="E57" s="126"/>
      <c r="F57" s="127"/>
      <c r="G57" s="127"/>
      <c r="H57" s="127"/>
      <c r="I57" s="127"/>
      <c r="J57" s="127"/>
      <c r="K57" s="127"/>
      <c r="L57" s="127"/>
      <c r="M57" s="127"/>
      <c r="N57" s="128"/>
    </row>
    <row r="58" spans="3:14" x14ac:dyDescent="0.25">
      <c r="E58" s="129"/>
      <c r="F58" s="130"/>
      <c r="G58" s="130"/>
      <c r="H58" s="130"/>
      <c r="I58" s="130"/>
      <c r="J58" s="130"/>
      <c r="K58" s="130"/>
      <c r="L58" s="130"/>
      <c r="M58" s="130"/>
      <c r="N58" s="131"/>
    </row>
  </sheetData>
  <sheetProtection sheet="1" objects="1" scenarios="1" selectLockedCells="1"/>
  <customSheetViews>
    <customSheetView guid="{41CB5C30-17B5-48A7-9D4E-CAC9C569B46A}" scale="90" showPageBreaks="1" fitToPage="1" view="pageLayout" topLeftCell="A35">
      <selection activeCell="C66" sqref="C66"/>
      <pageMargins left="0.25" right="0.25" top="0.25" bottom="0.4" header="0" footer="0"/>
      <pageSetup scale="71" orientation="portrait" verticalDpi="0" r:id="rId1"/>
      <headerFooter>
        <oddHeader>&amp;CCombustion Appliance Assessment Standard for Small Commercial</oddHeader>
        <oddFooter>&amp;Lversion I&amp;CSouthface Energy Institute&amp;Rp. 3</oddFooter>
      </headerFooter>
    </customSheetView>
  </customSheetViews>
  <mergeCells count="4">
    <mergeCell ref="E20:N23"/>
    <mergeCell ref="E31:N36"/>
    <mergeCell ref="E42:N47"/>
    <mergeCell ref="E53:N58"/>
  </mergeCells>
  <dataValidations count="1">
    <dataValidation type="list" allowBlank="1" showInputMessage="1" showErrorMessage="1" sqref="C8:C9 C29:C30 C50:C52 C39:C41">
      <formula1>YESNO2</formula1>
    </dataValidation>
  </dataValidations>
  <pageMargins left="0.25" right="0.25" top="0.25" bottom="0.4" header="0" footer="0"/>
  <pageSetup scale="67" orientation="portrait" verticalDpi="0" r:id="rId2"/>
  <headerFooter>
    <oddHeader>&amp;CSmall Commercial Combustion Appliance Assessment Workbook</oddHeader>
    <oddFooter>&amp;Lversion I&amp;CSouthface Energy Institute&amp;Rp. 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Q65"/>
  <sheetViews>
    <sheetView view="pageLayout" topLeftCell="A4" zoomScaleNormal="100" workbookViewId="0">
      <selection activeCell="E24" sqref="E24"/>
    </sheetView>
  </sheetViews>
  <sheetFormatPr defaultRowHeight="15" x14ac:dyDescent="0.25"/>
  <cols>
    <col min="1" max="1" width="4.7109375" style="6" customWidth="1"/>
    <col min="2" max="3" width="9.140625" style="6"/>
    <col min="4" max="4" width="10.7109375" style="6" customWidth="1"/>
    <col min="5" max="5" width="12.140625" style="6" customWidth="1"/>
    <col min="6" max="6" width="9.140625" style="6"/>
    <col min="7" max="7" width="10.5703125" style="6" bestFit="1" customWidth="1"/>
    <col min="8" max="8" width="15.28515625" style="6" customWidth="1"/>
    <col min="9" max="11" width="9.140625" style="6"/>
    <col min="12" max="12" width="9.140625" style="6" customWidth="1"/>
    <col min="13" max="13" width="9.5703125" style="6" customWidth="1"/>
    <col min="14" max="16384" width="9.140625" style="6"/>
  </cols>
  <sheetData>
    <row r="5" spans="3:16" x14ac:dyDescent="0.25">
      <c r="C5" s="35" t="s">
        <v>269</v>
      </c>
    </row>
    <row r="6" spans="3:16" x14ac:dyDescent="0.25">
      <c r="C6" s="35"/>
    </row>
    <row r="7" spans="3:16" x14ac:dyDescent="0.25">
      <c r="C7" s="8"/>
      <c r="D7" s="59"/>
      <c r="E7" s="6" t="s">
        <v>131</v>
      </c>
    </row>
    <row r="8" spans="3:16" x14ac:dyDescent="0.25">
      <c r="C8" s="8"/>
      <c r="D8" s="59"/>
      <c r="E8" s="6" t="s">
        <v>58</v>
      </c>
    </row>
    <row r="9" spans="3:16" x14ac:dyDescent="0.25">
      <c r="C9" s="8"/>
      <c r="D9" s="59"/>
      <c r="E9" s="6" t="s">
        <v>59</v>
      </c>
    </row>
    <row r="10" spans="3:16" x14ac:dyDescent="0.25">
      <c r="C10" s="8"/>
      <c r="D10" s="59"/>
      <c r="E10" s="6" t="s">
        <v>132</v>
      </c>
    </row>
    <row r="11" spans="3:16" x14ac:dyDescent="0.25">
      <c r="C11" s="15">
        <v>-0.8</v>
      </c>
      <c r="D11" s="61" t="s">
        <v>60</v>
      </c>
      <c r="E11" s="6" t="s">
        <v>270</v>
      </c>
    </row>
    <row r="12" spans="3:16" x14ac:dyDescent="0.25">
      <c r="C12" s="16"/>
      <c r="D12" s="59"/>
      <c r="E12" s="6" t="s">
        <v>278</v>
      </c>
    </row>
    <row r="13" spans="3:16" x14ac:dyDescent="0.25">
      <c r="C13" s="17"/>
      <c r="D13" s="59"/>
      <c r="E13" s="6" t="s">
        <v>61</v>
      </c>
    </row>
    <row r="14" spans="3:16" x14ac:dyDescent="0.25">
      <c r="C14" s="17"/>
      <c r="D14" s="59"/>
      <c r="E14" s="6" t="s">
        <v>62</v>
      </c>
    </row>
    <row r="15" spans="3:16" ht="15.75" customHeight="1" x14ac:dyDescent="0.25">
      <c r="C15" s="17"/>
      <c r="D15" s="59"/>
      <c r="E15" s="144" t="s">
        <v>272</v>
      </c>
      <c r="F15" s="144"/>
      <c r="G15" s="144"/>
      <c r="H15" s="144"/>
      <c r="I15" s="144"/>
      <c r="J15" s="144"/>
      <c r="K15" s="144"/>
      <c r="L15" s="144"/>
      <c r="M15" s="144"/>
      <c r="N15" s="62"/>
      <c r="O15" s="62"/>
      <c r="P15" s="62"/>
    </row>
    <row r="16" spans="3:16" x14ac:dyDescent="0.25">
      <c r="C16" s="14">
        <v>-3.2</v>
      </c>
      <c r="D16" s="61" t="s">
        <v>60</v>
      </c>
      <c r="E16" s="6" t="s">
        <v>271</v>
      </c>
    </row>
    <row r="17" spans="1:17" ht="30" customHeight="1" x14ac:dyDescent="0.25">
      <c r="C17" s="18"/>
      <c r="D17" s="61"/>
      <c r="E17" s="93" t="s">
        <v>273</v>
      </c>
      <c r="F17" s="93"/>
      <c r="G17" s="93"/>
      <c r="H17" s="93"/>
      <c r="I17" s="93"/>
      <c r="J17" s="93"/>
      <c r="K17" s="93"/>
      <c r="L17" s="93"/>
      <c r="M17" s="93"/>
    </row>
    <row r="18" spans="1:17" x14ac:dyDescent="0.25">
      <c r="C18" s="14">
        <v>-4.4000000000000004</v>
      </c>
      <c r="D18" s="61" t="s">
        <v>60</v>
      </c>
      <c r="E18" s="6" t="s">
        <v>274</v>
      </c>
    </row>
    <row r="19" spans="1:17" x14ac:dyDescent="0.25">
      <c r="C19" s="9"/>
      <c r="D19" s="61"/>
      <c r="E19" s="6" t="s">
        <v>275</v>
      </c>
    </row>
    <row r="20" spans="1:17" x14ac:dyDescent="0.25">
      <c r="C20" s="8"/>
      <c r="D20" s="61"/>
      <c r="E20" s="6" t="s">
        <v>167</v>
      </c>
    </row>
    <row r="21" spans="1:17" x14ac:dyDescent="0.25">
      <c r="C21" s="14">
        <v>-4.4000000000000004</v>
      </c>
      <c r="D21" s="61" t="s">
        <v>60</v>
      </c>
      <c r="E21" s="6" t="s">
        <v>276</v>
      </c>
    </row>
    <row r="22" spans="1:17" x14ac:dyDescent="0.25">
      <c r="C22" s="87">
        <f>IF(C21="","",C21-C11)</f>
        <v>-3.6000000000000005</v>
      </c>
      <c r="D22" s="61" t="s">
        <v>60</v>
      </c>
      <c r="E22" s="6" t="s">
        <v>277</v>
      </c>
      <c r="I22" s="145" t="s">
        <v>166</v>
      </c>
      <c r="J22" s="96"/>
      <c r="K22" s="96"/>
      <c r="L22" s="96"/>
      <c r="M22" s="96"/>
      <c r="N22" s="146"/>
      <c r="O22" s="63"/>
      <c r="P22" s="63"/>
      <c r="Q22" s="63"/>
    </row>
    <row r="23" spans="1:17" x14ac:dyDescent="0.25">
      <c r="C23" s="7"/>
      <c r="D23" s="61"/>
    </row>
    <row r="24" spans="1:17" x14ac:dyDescent="0.25">
      <c r="A24" s="36" t="s">
        <v>29</v>
      </c>
      <c r="B24" s="139" t="str">
        <f>IF(C22="", "", IF(C22&lt;-5, "HIGH!", IF(C22&lt;-3, "Moderate", IF(C22&lt;0.000001, "Fairly Low"))))</f>
        <v>Moderate</v>
      </c>
      <c r="C24" s="140"/>
      <c r="D24" s="141"/>
      <c r="E24" s="6" t="s">
        <v>82</v>
      </c>
    </row>
    <row r="26" spans="1:17" x14ac:dyDescent="0.25">
      <c r="D26" s="142" t="s">
        <v>65</v>
      </c>
      <c r="E26" s="143"/>
    </row>
    <row r="27" spans="1:17" x14ac:dyDescent="0.25">
      <c r="D27" s="64" t="s">
        <v>63</v>
      </c>
      <c r="E27" s="6" t="s">
        <v>133</v>
      </c>
    </row>
    <row r="28" spans="1:17" x14ac:dyDescent="0.25">
      <c r="D28" s="65" t="s">
        <v>64</v>
      </c>
      <c r="E28" s="6" t="s">
        <v>134</v>
      </c>
    </row>
    <row r="29" spans="1:17" x14ac:dyDescent="0.25">
      <c r="D29" s="66" t="s">
        <v>168</v>
      </c>
      <c r="E29" s="6" t="s">
        <v>135</v>
      </c>
    </row>
    <row r="31" spans="1:17" x14ac:dyDescent="0.25">
      <c r="C31" s="67" t="s">
        <v>279</v>
      </c>
      <c r="D31" s="68"/>
      <c r="E31" s="68"/>
      <c r="F31" s="68"/>
      <c r="G31" s="68"/>
      <c r="H31" s="69"/>
    </row>
    <row r="32" spans="1:17" x14ac:dyDescent="0.25">
      <c r="C32" s="70" t="s">
        <v>136</v>
      </c>
      <c r="D32" s="71"/>
      <c r="E32" s="71"/>
      <c r="F32" s="71"/>
      <c r="G32" s="71"/>
      <c r="H32" s="72"/>
    </row>
    <row r="33" spans="3:8" x14ac:dyDescent="0.25">
      <c r="C33" s="73" t="s">
        <v>171</v>
      </c>
      <c r="D33" s="71"/>
      <c r="E33" s="71"/>
      <c r="F33" s="71"/>
      <c r="G33" s="71"/>
      <c r="H33" s="72"/>
    </row>
    <row r="34" spans="3:8" x14ac:dyDescent="0.25">
      <c r="C34" s="74" t="s">
        <v>66</v>
      </c>
      <c r="D34" s="75"/>
      <c r="E34" s="75"/>
      <c r="F34" s="75"/>
      <c r="G34" s="75"/>
      <c r="H34" s="76" t="s">
        <v>169</v>
      </c>
    </row>
    <row r="35" spans="3:8" x14ac:dyDescent="0.25">
      <c r="C35" s="74" t="s">
        <v>67</v>
      </c>
      <c r="D35" s="75"/>
      <c r="E35" s="75"/>
      <c r="F35" s="75"/>
      <c r="G35" s="75"/>
      <c r="H35" s="76" t="s">
        <v>170</v>
      </c>
    </row>
    <row r="36" spans="3:8" x14ac:dyDescent="0.25">
      <c r="C36" s="74" t="s">
        <v>68</v>
      </c>
      <c r="D36" s="75"/>
      <c r="E36" s="75"/>
      <c r="F36" s="75"/>
      <c r="G36" s="75"/>
      <c r="H36" s="76" t="s">
        <v>69</v>
      </c>
    </row>
    <row r="37" spans="3:8" ht="15.75" thickBot="1" x14ac:dyDescent="0.3">
      <c r="C37" s="77" t="s">
        <v>70</v>
      </c>
      <c r="D37" s="78"/>
      <c r="E37" s="78"/>
      <c r="F37" s="78"/>
      <c r="G37" s="78"/>
      <c r="H37" s="79" t="s">
        <v>71</v>
      </c>
    </row>
    <row r="40" spans="3:8" x14ac:dyDescent="0.25">
      <c r="C40" s="35" t="s">
        <v>72</v>
      </c>
    </row>
    <row r="42" spans="3:8" x14ac:dyDescent="0.25">
      <c r="E42" s="6" t="s">
        <v>285</v>
      </c>
    </row>
    <row r="43" spans="3:8" x14ac:dyDescent="0.25">
      <c r="C43" s="8"/>
      <c r="D43" s="59"/>
      <c r="E43" s="6" t="s">
        <v>73</v>
      </c>
    </row>
    <row r="44" spans="3:8" x14ac:dyDescent="0.25">
      <c r="C44" s="8"/>
      <c r="D44" s="59"/>
      <c r="E44" s="6" t="s">
        <v>281</v>
      </c>
    </row>
    <row r="45" spans="3:8" x14ac:dyDescent="0.25">
      <c r="C45" s="8"/>
      <c r="D45" s="59"/>
      <c r="E45" s="6" t="s">
        <v>78</v>
      </c>
    </row>
    <row r="46" spans="3:8" x14ac:dyDescent="0.25">
      <c r="C46" s="8"/>
      <c r="D46" s="59"/>
      <c r="E46" s="6" t="s">
        <v>74</v>
      </c>
    </row>
    <row r="47" spans="3:8" x14ac:dyDescent="0.25">
      <c r="C47" s="8"/>
      <c r="D47" s="7"/>
      <c r="E47" s="6" t="s">
        <v>75</v>
      </c>
    </row>
    <row r="48" spans="3:8" x14ac:dyDescent="0.25">
      <c r="C48" s="8"/>
      <c r="D48" s="59"/>
      <c r="E48" s="6" t="s">
        <v>76</v>
      </c>
    </row>
    <row r="49" spans="3:14" x14ac:dyDescent="0.25">
      <c r="C49" s="8"/>
      <c r="D49" s="59"/>
      <c r="E49" s="6" t="s">
        <v>280</v>
      </c>
    </row>
    <row r="50" spans="3:14" x14ac:dyDescent="0.25">
      <c r="C50" s="8"/>
      <c r="D50" s="7"/>
      <c r="E50" s="6" t="s">
        <v>77</v>
      </c>
    </row>
    <row r="51" spans="3:14" x14ac:dyDescent="0.25">
      <c r="C51" s="8"/>
      <c r="D51" s="59"/>
      <c r="E51" s="6" t="s">
        <v>79</v>
      </c>
      <c r="H51" s="80"/>
      <c r="I51" s="123" t="s">
        <v>332</v>
      </c>
      <c r="J51" s="124"/>
      <c r="K51" s="124"/>
      <c r="L51" s="124"/>
      <c r="M51" s="124"/>
      <c r="N51" s="125"/>
    </row>
    <row r="52" spans="3:14" x14ac:dyDescent="0.25">
      <c r="C52" s="8"/>
      <c r="D52" s="7"/>
      <c r="E52" s="6" t="s">
        <v>214</v>
      </c>
      <c r="H52" s="80"/>
      <c r="I52" s="126"/>
      <c r="J52" s="127"/>
      <c r="K52" s="127"/>
      <c r="L52" s="127"/>
      <c r="M52" s="127"/>
      <c r="N52" s="128"/>
    </row>
    <row r="53" spans="3:14" x14ac:dyDescent="0.25">
      <c r="C53" s="8"/>
      <c r="D53" s="59"/>
      <c r="E53" s="6" t="s">
        <v>80</v>
      </c>
      <c r="H53" s="80"/>
      <c r="I53" s="126"/>
      <c r="J53" s="127"/>
      <c r="K53" s="127"/>
      <c r="L53" s="127"/>
      <c r="M53" s="127"/>
      <c r="N53" s="128"/>
    </row>
    <row r="54" spans="3:14" x14ac:dyDescent="0.25">
      <c r="C54" s="8"/>
      <c r="D54" s="59"/>
      <c r="E54" s="6" t="s">
        <v>81</v>
      </c>
      <c r="H54" s="80"/>
      <c r="I54" s="126"/>
      <c r="J54" s="127"/>
      <c r="K54" s="127"/>
      <c r="L54" s="127"/>
      <c r="M54" s="127"/>
      <c r="N54" s="128"/>
    </row>
    <row r="55" spans="3:14" x14ac:dyDescent="0.25">
      <c r="C55" s="7"/>
      <c r="D55" s="7"/>
      <c r="E55" s="6" t="s">
        <v>137</v>
      </c>
      <c r="H55" s="80"/>
      <c r="I55" s="126"/>
      <c r="J55" s="127"/>
      <c r="K55" s="127"/>
      <c r="L55" s="127"/>
      <c r="M55" s="127"/>
      <c r="N55" s="128"/>
    </row>
    <row r="56" spans="3:14" x14ac:dyDescent="0.25">
      <c r="E56" s="6" t="s">
        <v>138</v>
      </c>
      <c r="H56" s="80"/>
      <c r="I56" s="126"/>
      <c r="J56" s="127"/>
      <c r="K56" s="127"/>
      <c r="L56" s="127"/>
      <c r="M56" s="127"/>
      <c r="N56" s="128"/>
    </row>
    <row r="57" spans="3:14" x14ac:dyDescent="0.25">
      <c r="E57" s="6" t="s">
        <v>282</v>
      </c>
      <c r="H57" s="80"/>
      <c r="I57" s="126"/>
      <c r="J57" s="127"/>
      <c r="K57" s="127"/>
      <c r="L57" s="127"/>
      <c r="M57" s="127"/>
      <c r="N57" s="128"/>
    </row>
    <row r="58" spans="3:14" x14ac:dyDescent="0.25">
      <c r="E58" s="6" t="s">
        <v>283</v>
      </c>
      <c r="I58" s="129"/>
      <c r="J58" s="130"/>
      <c r="K58" s="130"/>
      <c r="L58" s="130"/>
      <c r="M58" s="130"/>
      <c r="N58" s="131"/>
    </row>
    <row r="59" spans="3:14" x14ac:dyDescent="0.25">
      <c r="I59" s="19"/>
      <c r="J59" s="19"/>
      <c r="K59" s="19"/>
      <c r="L59" s="19"/>
      <c r="M59" s="19"/>
      <c r="N59" s="19"/>
    </row>
    <row r="60" spans="3:14" x14ac:dyDescent="0.25">
      <c r="E60" s="6" t="s">
        <v>284</v>
      </c>
      <c r="I60" s="19"/>
      <c r="J60" s="19"/>
      <c r="K60" s="19"/>
      <c r="L60" s="19"/>
      <c r="M60" s="19"/>
      <c r="N60" s="19"/>
    </row>
    <row r="61" spans="3:14" x14ac:dyDescent="0.25">
      <c r="E61" s="6" t="s">
        <v>286</v>
      </c>
    </row>
    <row r="62" spans="3:14" x14ac:dyDescent="0.25">
      <c r="E62" s="6" t="s">
        <v>287</v>
      </c>
    </row>
    <row r="63" spans="3:14" x14ac:dyDescent="0.25">
      <c r="E63" s="6" t="s">
        <v>288</v>
      </c>
    </row>
    <row r="64" spans="3:14" x14ac:dyDescent="0.25">
      <c r="E64" s="6" t="s">
        <v>289</v>
      </c>
    </row>
    <row r="65" spans="5:5" x14ac:dyDescent="0.25">
      <c r="E65" s="6" t="s">
        <v>290</v>
      </c>
    </row>
  </sheetData>
  <sheetProtection sheet="1" objects="1" scenarios="1" selectLockedCells="1"/>
  <customSheetViews>
    <customSheetView guid="{41CB5C30-17B5-48A7-9D4E-CAC9C569B46A}" showPageBreaks="1" fitToPage="1" view="pageLayout" topLeftCell="A8">
      <selection activeCell="H44" sqref="H44"/>
      <pageMargins left="0.25" right="0.25" top="0.25" bottom="0.4" header="0" footer="0"/>
      <pageSetup scale="74" orientation="portrait" verticalDpi="0" r:id="rId1"/>
      <headerFooter>
        <oddHeader>&amp;CCombustion Appliance Assessment Standard for Small Commercial</oddHeader>
        <oddFooter>&amp;Lversion I&amp;CSouthface Energy Institute&amp;Rp. 4</oddFooter>
      </headerFooter>
    </customSheetView>
  </customSheetViews>
  <mergeCells count="6">
    <mergeCell ref="B24:D24"/>
    <mergeCell ref="D26:E26"/>
    <mergeCell ref="I51:N58"/>
    <mergeCell ref="E15:M15"/>
    <mergeCell ref="E17:M17"/>
    <mergeCell ref="I22:N22"/>
  </mergeCells>
  <conditionalFormatting sqref="B24:D24">
    <cfRule type="cellIs" dxfId="2" priority="1" operator="equal">
      <formula>"High"</formula>
    </cfRule>
    <cfRule type="cellIs" dxfId="1" priority="2" operator="equal">
      <formula>"Moderate"</formula>
    </cfRule>
    <cfRule type="cellIs" dxfId="0" priority="3" operator="equal">
      <formula>"Fairly Low"</formula>
    </cfRule>
  </conditionalFormatting>
  <pageMargins left="0.25" right="0.25" top="0.25" bottom="0.4" header="0" footer="0"/>
  <pageSetup scale="74" orientation="portrait" verticalDpi="0" r:id="rId2"/>
  <headerFooter>
    <oddHeader>&amp;CSmall Commercial Combustion Appliance Assessment Workbook</oddHeader>
    <oddFooter>&amp;Lversion I&amp;CSouthface Energy Institute&amp;Rp. 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5:Q60"/>
  <sheetViews>
    <sheetView showWhiteSpace="0" view="pageLayout" topLeftCell="A10" zoomScaleNormal="100" workbookViewId="0">
      <selection activeCell="D13" sqref="D13"/>
    </sheetView>
  </sheetViews>
  <sheetFormatPr defaultRowHeight="15" x14ac:dyDescent="0.25"/>
  <cols>
    <col min="1" max="1" width="4.7109375" style="6" customWidth="1"/>
    <col min="2" max="3" width="9.140625" style="6"/>
    <col min="4" max="4" width="11.42578125" style="6" customWidth="1"/>
    <col min="5" max="16384" width="9.140625" style="6"/>
  </cols>
  <sheetData>
    <row r="5" spans="2:6" x14ac:dyDescent="0.25">
      <c r="C5" s="35" t="s">
        <v>291</v>
      </c>
      <c r="F5" s="6" t="s">
        <v>216</v>
      </c>
    </row>
    <row r="6" spans="2:6" x14ac:dyDescent="0.25">
      <c r="C6" s="35"/>
    </row>
    <row r="7" spans="2:6" x14ac:dyDescent="0.25">
      <c r="B7" s="81" t="s">
        <v>307</v>
      </c>
      <c r="C7" s="11">
        <v>144</v>
      </c>
      <c r="D7" s="24" t="s">
        <v>9</v>
      </c>
      <c r="E7" s="6" t="s">
        <v>83</v>
      </c>
    </row>
    <row r="8" spans="2:6" x14ac:dyDescent="0.25">
      <c r="C8" s="24"/>
      <c r="E8" s="6" t="s">
        <v>84</v>
      </c>
    </row>
    <row r="9" spans="2:6" x14ac:dyDescent="0.25">
      <c r="C9" s="1"/>
      <c r="D9" s="24" t="s">
        <v>9</v>
      </c>
      <c r="E9" s="6" t="s">
        <v>173</v>
      </c>
    </row>
    <row r="10" spans="2:6" x14ac:dyDescent="0.25">
      <c r="C10" s="24"/>
      <c r="E10" s="35" t="s">
        <v>175</v>
      </c>
    </row>
    <row r="11" spans="2:6" x14ac:dyDescent="0.25">
      <c r="C11" s="24"/>
      <c r="E11" s="6" t="s">
        <v>174</v>
      </c>
    </row>
    <row r="12" spans="2:6" x14ac:dyDescent="0.25">
      <c r="C12" s="1"/>
      <c r="D12" s="24" t="s">
        <v>86</v>
      </c>
      <c r="E12" s="6" t="s">
        <v>85</v>
      </c>
    </row>
    <row r="13" spans="2:6" x14ac:dyDescent="0.25">
      <c r="C13" s="90" t="str">
        <f>IF(C12="","",((20.9/(20.9-C12))*C7))</f>
        <v/>
      </c>
      <c r="D13" s="24" t="s">
        <v>9</v>
      </c>
      <c r="E13" s="6" t="s">
        <v>87</v>
      </c>
    </row>
    <row r="14" spans="2:6" x14ac:dyDescent="0.25">
      <c r="C14" s="24"/>
    </row>
    <row r="15" spans="2:6" x14ac:dyDescent="0.25">
      <c r="C15" s="24"/>
    </row>
    <row r="16" spans="2:6" x14ac:dyDescent="0.25">
      <c r="C16" s="24"/>
    </row>
    <row r="17" spans="3:5" x14ac:dyDescent="0.25">
      <c r="C17" s="24"/>
    </row>
    <row r="18" spans="3:5" x14ac:dyDescent="0.25">
      <c r="C18" s="24"/>
    </row>
    <row r="19" spans="3:5" x14ac:dyDescent="0.25">
      <c r="C19" s="24"/>
      <c r="E19" s="6" t="s">
        <v>88</v>
      </c>
    </row>
    <row r="20" spans="3:5" x14ac:dyDescent="0.25">
      <c r="C20" s="11">
        <v>144</v>
      </c>
      <c r="D20" s="24" t="s">
        <v>9</v>
      </c>
      <c r="E20" s="6" t="s">
        <v>89</v>
      </c>
    </row>
    <row r="21" spans="3:5" ht="18" x14ac:dyDescent="0.35">
      <c r="C21" s="11">
        <v>11</v>
      </c>
      <c r="D21" s="24" t="s">
        <v>86</v>
      </c>
      <c r="E21" s="6" t="s">
        <v>178</v>
      </c>
    </row>
    <row r="22" spans="3:5" x14ac:dyDescent="0.25">
      <c r="C22" s="11" t="s">
        <v>177</v>
      </c>
      <c r="D22" s="24" t="s">
        <v>176</v>
      </c>
      <c r="E22" s="6" t="s">
        <v>90</v>
      </c>
    </row>
    <row r="23" spans="3:5" x14ac:dyDescent="0.25">
      <c r="C23" s="4" t="str">
        <f>IF(C22="LP","14",IF(C22="nat gas","12.2",""))</f>
        <v>12.2</v>
      </c>
      <c r="E23" s="6" t="s">
        <v>91</v>
      </c>
    </row>
    <row r="24" spans="3:5" x14ac:dyDescent="0.25">
      <c r="C24" s="87">
        <f>IF(C23="","",C20*(C23/C21))</f>
        <v>159.70909090909092</v>
      </c>
      <c r="D24" s="24" t="s">
        <v>9</v>
      </c>
      <c r="E24" s="6" t="s">
        <v>92</v>
      </c>
    </row>
    <row r="31" spans="3:5" x14ac:dyDescent="0.25">
      <c r="E31" s="6" t="s">
        <v>116</v>
      </c>
    </row>
    <row r="32" spans="3:5" x14ac:dyDescent="0.25">
      <c r="E32" s="6" t="s">
        <v>117</v>
      </c>
    </row>
    <row r="34" spans="5:11" ht="15.75" thickBot="1" x14ac:dyDescent="0.3"/>
    <row r="35" spans="5:11" ht="18.75" x14ac:dyDescent="0.3">
      <c r="E35" s="147" t="s">
        <v>93</v>
      </c>
      <c r="F35" s="148"/>
      <c r="G35" s="148"/>
      <c r="H35" s="148"/>
      <c r="I35" s="148"/>
      <c r="J35" s="148"/>
      <c r="K35" s="82"/>
    </row>
    <row r="36" spans="5:11" ht="15.75" x14ac:dyDescent="0.25">
      <c r="E36" s="83" t="s">
        <v>94</v>
      </c>
      <c r="F36" s="84"/>
      <c r="G36" s="84"/>
      <c r="H36" s="84"/>
      <c r="I36" s="84"/>
      <c r="J36" s="85"/>
      <c r="K36" s="86" t="s">
        <v>95</v>
      </c>
    </row>
    <row r="37" spans="5:11" x14ac:dyDescent="0.25">
      <c r="E37" s="74" t="s">
        <v>96</v>
      </c>
      <c r="F37" s="75"/>
      <c r="G37" s="75"/>
      <c r="H37" s="75"/>
      <c r="I37" s="75"/>
      <c r="J37" s="75"/>
      <c r="K37" s="76" t="s">
        <v>97</v>
      </c>
    </row>
    <row r="38" spans="5:11" x14ac:dyDescent="0.25">
      <c r="E38" s="74" t="s">
        <v>98</v>
      </c>
      <c r="F38" s="75"/>
      <c r="G38" s="75"/>
      <c r="H38" s="75"/>
      <c r="I38" s="75"/>
      <c r="J38" s="75"/>
      <c r="K38" s="76" t="s">
        <v>97</v>
      </c>
    </row>
    <row r="39" spans="5:11" x14ac:dyDescent="0.25">
      <c r="E39" s="74" t="s">
        <v>99</v>
      </c>
      <c r="F39" s="75"/>
      <c r="G39" s="75"/>
      <c r="H39" s="75"/>
      <c r="I39" s="75"/>
      <c r="J39" s="75"/>
      <c r="K39" s="76" t="s">
        <v>97</v>
      </c>
    </row>
    <row r="40" spans="5:11" x14ac:dyDescent="0.25">
      <c r="E40" s="74" t="s">
        <v>100</v>
      </c>
      <c r="F40" s="75"/>
      <c r="G40" s="75"/>
      <c r="H40" s="75"/>
      <c r="I40" s="75"/>
      <c r="J40" s="75"/>
      <c r="K40" s="76" t="s">
        <v>97</v>
      </c>
    </row>
    <row r="41" spans="5:11" x14ac:dyDescent="0.25">
      <c r="E41" s="74" t="s">
        <v>101</v>
      </c>
      <c r="F41" s="75"/>
      <c r="G41" s="75"/>
      <c r="H41" s="75"/>
      <c r="I41" s="75"/>
      <c r="J41" s="75"/>
      <c r="K41" s="76" t="s">
        <v>102</v>
      </c>
    </row>
    <row r="42" spans="5:11" x14ac:dyDescent="0.25">
      <c r="E42" s="74" t="s">
        <v>103</v>
      </c>
      <c r="F42" s="75"/>
      <c r="G42" s="75"/>
      <c r="H42" s="75"/>
      <c r="I42" s="75"/>
      <c r="J42" s="75"/>
      <c r="K42" s="76" t="s">
        <v>97</v>
      </c>
    </row>
    <row r="43" spans="5:11" x14ac:dyDescent="0.25">
      <c r="E43" s="74" t="s">
        <v>104</v>
      </c>
      <c r="F43" s="75"/>
      <c r="G43" s="75"/>
      <c r="H43" s="75"/>
      <c r="I43" s="75"/>
      <c r="J43" s="75"/>
      <c r="K43" s="76" t="s">
        <v>102</v>
      </c>
    </row>
    <row r="44" spans="5:11" x14ac:dyDescent="0.25">
      <c r="E44" s="74" t="s">
        <v>105</v>
      </c>
      <c r="F44" s="75"/>
      <c r="G44" s="75"/>
      <c r="H44" s="75"/>
      <c r="I44" s="75"/>
      <c r="J44" s="75"/>
      <c r="K44" s="76" t="s">
        <v>102</v>
      </c>
    </row>
    <row r="45" spans="5:11" x14ac:dyDescent="0.25">
      <c r="E45" s="74" t="s">
        <v>106</v>
      </c>
      <c r="F45" s="75"/>
      <c r="G45" s="75"/>
      <c r="H45" s="75"/>
      <c r="I45" s="75"/>
      <c r="J45" s="75"/>
      <c r="K45" s="76" t="s">
        <v>102</v>
      </c>
    </row>
    <row r="46" spans="5:11" x14ac:dyDescent="0.25">
      <c r="E46" s="74" t="s">
        <v>107</v>
      </c>
      <c r="F46" s="75"/>
      <c r="G46" s="75"/>
      <c r="H46" s="75"/>
      <c r="I46" s="75"/>
      <c r="J46" s="75"/>
      <c r="K46" s="76" t="s">
        <v>108</v>
      </c>
    </row>
    <row r="47" spans="5:11" x14ac:dyDescent="0.25">
      <c r="E47" s="74" t="s">
        <v>109</v>
      </c>
      <c r="F47" s="75"/>
      <c r="G47" s="75"/>
      <c r="H47" s="75"/>
      <c r="I47" s="75"/>
      <c r="J47" s="75"/>
      <c r="K47" s="76" t="s">
        <v>97</v>
      </c>
    </row>
    <row r="48" spans="5:11" x14ac:dyDescent="0.25">
      <c r="E48" s="74" t="s">
        <v>110</v>
      </c>
      <c r="F48" s="75"/>
      <c r="G48" s="75"/>
      <c r="H48" s="75"/>
      <c r="I48" s="75"/>
      <c r="J48" s="75"/>
      <c r="K48" s="76" t="s">
        <v>111</v>
      </c>
    </row>
    <row r="49" spans="3:17" x14ac:dyDescent="0.25">
      <c r="E49" s="74" t="s">
        <v>112</v>
      </c>
      <c r="F49" s="75"/>
      <c r="G49" s="75"/>
      <c r="H49" s="75"/>
      <c r="I49" s="75"/>
      <c r="J49" s="75"/>
      <c r="K49" s="76" t="s">
        <v>113</v>
      </c>
    </row>
    <row r="50" spans="3:17" ht="15.75" thickBot="1" x14ac:dyDescent="0.3">
      <c r="E50" s="77" t="s">
        <v>114</v>
      </c>
      <c r="F50" s="78"/>
      <c r="G50" s="78"/>
      <c r="H50" s="78"/>
      <c r="I50" s="78"/>
      <c r="J50" s="78"/>
      <c r="K50" s="79" t="s">
        <v>115</v>
      </c>
    </row>
    <row r="54" spans="3:17" x14ac:dyDescent="0.25">
      <c r="C54" s="35" t="s">
        <v>118</v>
      </c>
    </row>
    <row r="56" spans="3:17" x14ac:dyDescent="0.25">
      <c r="C56" s="6" t="s">
        <v>292</v>
      </c>
    </row>
    <row r="57" spans="3:17" ht="30" customHeight="1" x14ac:dyDescent="0.25">
      <c r="C57" s="93" t="s">
        <v>293</v>
      </c>
      <c r="D57" s="93"/>
      <c r="E57" s="93"/>
      <c r="F57" s="93"/>
      <c r="G57" s="93"/>
      <c r="H57" s="93"/>
      <c r="I57" s="93"/>
      <c r="J57" s="93"/>
      <c r="K57" s="93"/>
      <c r="L57" s="93"/>
      <c r="M57" s="93"/>
      <c r="N57" s="62"/>
      <c r="O57" s="62"/>
      <c r="P57" s="62"/>
      <c r="Q57" s="62"/>
    </row>
    <row r="58" spans="3:17" x14ac:dyDescent="0.25">
      <c r="C58" s="6" t="s">
        <v>294</v>
      </c>
    </row>
    <row r="59" spans="3:17" ht="31.5" customHeight="1" x14ac:dyDescent="0.25">
      <c r="C59" s="93" t="s">
        <v>179</v>
      </c>
      <c r="D59" s="93"/>
      <c r="E59" s="93"/>
      <c r="F59" s="93"/>
      <c r="G59" s="93"/>
      <c r="H59" s="93"/>
      <c r="I59" s="93"/>
      <c r="J59" s="93"/>
      <c r="K59" s="93"/>
      <c r="L59" s="93"/>
      <c r="M59" s="93"/>
      <c r="N59" s="93"/>
    </row>
    <row r="60" spans="3:17" ht="30.75" customHeight="1" x14ac:dyDescent="0.25">
      <c r="C60" s="93" t="s">
        <v>295</v>
      </c>
      <c r="D60" s="93"/>
      <c r="E60" s="93"/>
      <c r="F60" s="93"/>
      <c r="G60" s="93"/>
      <c r="H60" s="93"/>
      <c r="I60" s="93"/>
      <c r="J60" s="93"/>
      <c r="K60" s="93"/>
      <c r="L60" s="93"/>
      <c r="M60" s="93"/>
      <c r="N60" s="93"/>
      <c r="O60" s="62"/>
      <c r="P60" s="62"/>
      <c r="Q60" s="62"/>
    </row>
  </sheetData>
  <sheetProtection sheet="1" objects="1" scenarios="1" selectLockedCells="1"/>
  <customSheetViews>
    <customSheetView guid="{41CB5C30-17B5-48A7-9D4E-CAC9C569B46A}" showPageBreaks="1" fitToPage="1" view="pageLayout" topLeftCell="A4">
      <selection activeCell="C64" sqref="C64"/>
      <pageMargins left="0.25" right="0.25" top="0.25" bottom="0.4" header="0" footer="0"/>
      <pageSetup scale="66" orientation="portrait" r:id="rId1"/>
      <headerFooter>
        <oddHeader>&amp;CCombustion Appliance Assessment Standard for Small Commercial</oddHeader>
        <oddFooter>&amp;Lversion I&amp;CSouthface Energy Institute&amp;Rp. 5</oddFooter>
      </headerFooter>
    </customSheetView>
  </customSheetViews>
  <mergeCells count="4">
    <mergeCell ref="E35:J35"/>
    <mergeCell ref="C57:M57"/>
    <mergeCell ref="C59:N59"/>
    <mergeCell ref="C60:N60"/>
  </mergeCells>
  <pageMargins left="0.25" right="0.25" top="0.25" bottom="0.4" header="0" footer="0"/>
  <pageSetup scale="80" orientation="portrait" r:id="rId2"/>
  <headerFooter>
    <oddHeader>&amp;CSmall Commercial Combustion Appliance Assessment Workbook</oddHeader>
    <oddFooter>&amp;Lversion I&amp;CSouthface Energy Institute&amp;Rp. 5</oddFooter>
  </headerFooter>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'Do Not Print'!$D$4:$D$6</xm:f>
          </x14:formula1>
          <xm:sqref>C22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8"/>
  <sheetViews>
    <sheetView view="pageLayout" zoomScaleNormal="100" workbookViewId="0">
      <selection activeCell="B4" sqref="B4:N6"/>
    </sheetView>
  </sheetViews>
  <sheetFormatPr defaultRowHeight="15" x14ac:dyDescent="0.25"/>
  <cols>
    <col min="1" max="16384" width="9.140625" style="6"/>
  </cols>
  <sheetData>
    <row r="2" spans="1:14" x14ac:dyDescent="0.25">
      <c r="B2" s="6" t="s">
        <v>308</v>
      </c>
    </row>
    <row r="4" spans="1:14" x14ac:dyDescent="0.25">
      <c r="A4" s="6" t="s">
        <v>184</v>
      </c>
      <c r="B4" s="149" t="s">
        <v>309</v>
      </c>
      <c r="C4" s="124"/>
      <c r="D4" s="124"/>
      <c r="E4" s="124"/>
      <c r="F4" s="124"/>
      <c r="G4" s="124"/>
      <c r="H4" s="124"/>
      <c r="I4" s="124"/>
      <c r="J4" s="124"/>
      <c r="K4" s="124"/>
      <c r="L4" s="124"/>
      <c r="M4" s="124"/>
      <c r="N4" s="125"/>
    </row>
    <row r="5" spans="1:14" x14ac:dyDescent="0.25">
      <c r="B5" s="126"/>
      <c r="C5" s="127"/>
      <c r="D5" s="127"/>
      <c r="E5" s="127"/>
      <c r="F5" s="127"/>
      <c r="G5" s="127"/>
      <c r="H5" s="127"/>
      <c r="I5" s="127"/>
      <c r="J5" s="127"/>
      <c r="K5" s="127"/>
      <c r="L5" s="127"/>
      <c r="M5" s="127"/>
      <c r="N5" s="128"/>
    </row>
    <row r="6" spans="1:14" x14ac:dyDescent="0.25">
      <c r="B6" s="129"/>
      <c r="C6" s="130"/>
      <c r="D6" s="130"/>
      <c r="E6" s="130"/>
      <c r="F6" s="130"/>
      <c r="G6" s="130"/>
      <c r="H6" s="130"/>
      <c r="I6" s="130"/>
      <c r="J6" s="130"/>
      <c r="K6" s="130"/>
      <c r="L6" s="130"/>
      <c r="M6" s="130"/>
      <c r="N6" s="131"/>
    </row>
    <row r="8" spans="1:14" x14ac:dyDescent="0.25">
      <c r="A8" s="6" t="s">
        <v>185</v>
      </c>
      <c r="B8" s="149" t="s">
        <v>310</v>
      </c>
      <c r="C8" s="124"/>
      <c r="D8" s="124"/>
      <c r="E8" s="124"/>
      <c r="F8" s="124"/>
      <c r="G8" s="124"/>
      <c r="H8" s="124"/>
      <c r="I8" s="124"/>
      <c r="J8" s="124"/>
      <c r="K8" s="124"/>
      <c r="L8" s="124"/>
      <c r="M8" s="124"/>
      <c r="N8" s="125"/>
    </row>
    <row r="9" spans="1:14" x14ac:dyDescent="0.25">
      <c r="B9" s="126"/>
      <c r="C9" s="127"/>
      <c r="D9" s="127"/>
      <c r="E9" s="127"/>
      <c r="F9" s="127"/>
      <c r="G9" s="127"/>
      <c r="H9" s="127"/>
      <c r="I9" s="127"/>
      <c r="J9" s="127"/>
      <c r="K9" s="127"/>
      <c r="L9" s="127"/>
      <c r="M9" s="127"/>
      <c r="N9" s="128"/>
    </row>
    <row r="10" spans="1:14" x14ac:dyDescent="0.25">
      <c r="B10" s="129"/>
      <c r="C10" s="130"/>
      <c r="D10" s="130"/>
      <c r="E10" s="130"/>
      <c r="F10" s="130"/>
      <c r="G10" s="130"/>
      <c r="H10" s="130"/>
      <c r="I10" s="130"/>
      <c r="J10" s="130"/>
      <c r="K10" s="130"/>
      <c r="L10" s="130"/>
      <c r="M10" s="130"/>
      <c r="N10" s="131"/>
    </row>
    <row r="12" spans="1:14" x14ac:dyDescent="0.25">
      <c r="A12" s="6" t="s">
        <v>186</v>
      </c>
      <c r="B12" s="149" t="s">
        <v>311</v>
      </c>
      <c r="C12" s="124"/>
      <c r="D12" s="124"/>
      <c r="E12" s="124"/>
      <c r="F12" s="124"/>
      <c r="G12" s="124"/>
      <c r="H12" s="124"/>
      <c r="I12" s="124"/>
      <c r="J12" s="124"/>
      <c r="K12" s="124"/>
      <c r="L12" s="124"/>
      <c r="M12" s="124"/>
      <c r="N12" s="125"/>
    </row>
    <row r="13" spans="1:14" x14ac:dyDescent="0.25">
      <c r="B13" s="126"/>
      <c r="C13" s="127"/>
      <c r="D13" s="127"/>
      <c r="E13" s="127"/>
      <c r="F13" s="127"/>
      <c r="G13" s="127"/>
      <c r="H13" s="127"/>
      <c r="I13" s="127"/>
      <c r="J13" s="127"/>
      <c r="K13" s="127"/>
      <c r="L13" s="127"/>
      <c r="M13" s="127"/>
      <c r="N13" s="128"/>
    </row>
    <row r="14" spans="1:14" x14ac:dyDescent="0.25">
      <c r="B14" s="126"/>
      <c r="C14" s="127"/>
      <c r="D14" s="127"/>
      <c r="E14" s="127"/>
      <c r="F14" s="127"/>
      <c r="G14" s="127"/>
      <c r="H14" s="127"/>
      <c r="I14" s="127"/>
      <c r="J14" s="127"/>
      <c r="K14" s="127"/>
      <c r="L14" s="127"/>
      <c r="M14" s="127"/>
      <c r="N14" s="128"/>
    </row>
    <row r="15" spans="1:14" x14ac:dyDescent="0.25">
      <c r="B15" s="129"/>
      <c r="C15" s="130"/>
      <c r="D15" s="130"/>
      <c r="E15" s="130"/>
      <c r="F15" s="130"/>
      <c r="G15" s="130"/>
      <c r="H15" s="130"/>
      <c r="I15" s="130"/>
      <c r="J15" s="130"/>
      <c r="K15" s="130"/>
      <c r="L15" s="130"/>
      <c r="M15" s="130"/>
      <c r="N15" s="131"/>
    </row>
    <row r="17" spans="1:14" x14ac:dyDescent="0.25">
      <c r="A17" s="6" t="s">
        <v>217</v>
      </c>
      <c r="B17" s="149" t="s">
        <v>312</v>
      </c>
      <c r="C17" s="124"/>
      <c r="D17" s="124"/>
      <c r="E17" s="124"/>
      <c r="F17" s="124"/>
      <c r="G17" s="124"/>
      <c r="H17" s="124"/>
      <c r="I17" s="124"/>
      <c r="J17" s="124"/>
      <c r="K17" s="124"/>
      <c r="L17" s="124"/>
      <c r="M17" s="124"/>
      <c r="N17" s="125"/>
    </row>
    <row r="18" spans="1:14" x14ac:dyDescent="0.25">
      <c r="B18" s="126"/>
      <c r="C18" s="127"/>
      <c r="D18" s="127"/>
      <c r="E18" s="127"/>
      <c r="F18" s="127"/>
      <c r="G18" s="127"/>
      <c r="H18" s="127"/>
      <c r="I18" s="127"/>
      <c r="J18" s="127"/>
      <c r="K18" s="127"/>
      <c r="L18" s="127"/>
      <c r="M18" s="127"/>
      <c r="N18" s="128"/>
    </row>
    <row r="19" spans="1:14" x14ac:dyDescent="0.25">
      <c r="B19" s="129"/>
      <c r="C19" s="130"/>
      <c r="D19" s="130"/>
      <c r="E19" s="130"/>
      <c r="F19" s="130"/>
      <c r="G19" s="130"/>
      <c r="H19" s="130"/>
      <c r="I19" s="130"/>
      <c r="J19" s="130"/>
      <c r="K19" s="130"/>
      <c r="L19" s="130"/>
      <c r="M19" s="130"/>
      <c r="N19" s="131"/>
    </row>
    <row r="21" spans="1:14" x14ac:dyDescent="0.25">
      <c r="A21" s="6" t="s">
        <v>187</v>
      </c>
      <c r="B21" s="149" t="s">
        <v>313</v>
      </c>
      <c r="C21" s="124"/>
      <c r="D21" s="124"/>
      <c r="E21" s="124"/>
      <c r="F21" s="124"/>
      <c r="G21" s="124"/>
      <c r="H21" s="124"/>
      <c r="I21" s="124"/>
      <c r="J21" s="124"/>
      <c r="K21" s="124"/>
      <c r="L21" s="124"/>
      <c r="M21" s="124"/>
      <c r="N21" s="125"/>
    </row>
    <row r="22" spans="1:14" x14ac:dyDescent="0.25">
      <c r="B22" s="126"/>
      <c r="C22" s="127"/>
      <c r="D22" s="127"/>
      <c r="E22" s="127"/>
      <c r="F22" s="127"/>
      <c r="G22" s="127"/>
      <c r="H22" s="127"/>
      <c r="I22" s="127"/>
      <c r="J22" s="127"/>
      <c r="K22" s="127"/>
      <c r="L22" s="127"/>
      <c r="M22" s="127"/>
      <c r="N22" s="128"/>
    </row>
    <row r="23" spans="1:14" x14ac:dyDescent="0.25">
      <c r="B23" s="126"/>
      <c r="C23" s="127"/>
      <c r="D23" s="127"/>
      <c r="E23" s="127"/>
      <c r="F23" s="127"/>
      <c r="G23" s="127"/>
      <c r="H23" s="127"/>
      <c r="I23" s="127"/>
      <c r="J23" s="127"/>
      <c r="K23" s="127"/>
      <c r="L23" s="127"/>
      <c r="M23" s="127"/>
      <c r="N23" s="128"/>
    </row>
    <row r="24" spans="1:14" x14ac:dyDescent="0.25">
      <c r="B24" s="129"/>
      <c r="C24" s="130"/>
      <c r="D24" s="130"/>
      <c r="E24" s="130"/>
      <c r="F24" s="130"/>
      <c r="G24" s="130"/>
      <c r="H24" s="130"/>
      <c r="I24" s="130"/>
      <c r="J24" s="130"/>
      <c r="K24" s="130"/>
      <c r="L24" s="130"/>
      <c r="M24" s="130"/>
      <c r="N24" s="131"/>
    </row>
    <row r="26" spans="1:14" x14ac:dyDescent="0.25">
      <c r="B26" s="6" t="s">
        <v>314</v>
      </c>
    </row>
    <row r="27" spans="1:14" ht="18" customHeight="1" x14ac:dyDescent="0.25">
      <c r="B27" s="149" t="s">
        <v>315</v>
      </c>
      <c r="C27" s="124"/>
      <c r="D27" s="124"/>
      <c r="E27" s="124"/>
      <c r="F27" s="124"/>
      <c r="G27" s="124"/>
      <c r="H27" s="124"/>
      <c r="I27" s="124"/>
      <c r="J27" s="124"/>
      <c r="K27" s="124"/>
      <c r="L27" s="124"/>
      <c r="M27" s="124"/>
      <c r="N27" s="125"/>
    </row>
    <row r="28" spans="1:14" x14ac:dyDescent="0.25">
      <c r="B28" s="126"/>
      <c r="C28" s="127"/>
      <c r="D28" s="127"/>
      <c r="E28" s="127"/>
      <c r="F28" s="127"/>
      <c r="G28" s="127"/>
      <c r="H28" s="127"/>
      <c r="I28" s="127"/>
      <c r="J28" s="127"/>
      <c r="K28" s="127"/>
      <c r="L28" s="127"/>
      <c r="M28" s="127"/>
      <c r="N28" s="128"/>
    </row>
    <row r="29" spans="1:14" x14ac:dyDescent="0.25">
      <c r="B29" s="126"/>
      <c r="C29" s="127"/>
      <c r="D29" s="127"/>
      <c r="E29" s="127"/>
      <c r="F29" s="127"/>
      <c r="G29" s="127"/>
      <c r="H29" s="127"/>
      <c r="I29" s="127"/>
      <c r="J29" s="127"/>
      <c r="K29" s="127"/>
      <c r="L29" s="127"/>
      <c r="M29" s="127"/>
      <c r="N29" s="128"/>
    </row>
    <row r="30" spans="1:14" ht="29.25" customHeight="1" x14ac:dyDescent="0.25">
      <c r="B30" s="126"/>
      <c r="C30" s="127"/>
      <c r="D30" s="127"/>
      <c r="E30" s="127"/>
      <c r="F30" s="127"/>
      <c r="G30" s="127"/>
      <c r="H30" s="127"/>
      <c r="I30" s="127"/>
      <c r="J30" s="127"/>
      <c r="K30" s="127"/>
      <c r="L30" s="127"/>
      <c r="M30" s="127"/>
      <c r="N30" s="128"/>
    </row>
    <row r="31" spans="1:14" x14ac:dyDescent="0.25">
      <c r="B31" s="149" t="s">
        <v>316</v>
      </c>
      <c r="C31" s="124"/>
      <c r="D31" s="124"/>
      <c r="E31" s="124"/>
      <c r="F31" s="124"/>
      <c r="G31" s="124"/>
      <c r="H31" s="124"/>
      <c r="I31" s="124"/>
      <c r="J31" s="124"/>
      <c r="K31" s="124"/>
      <c r="L31" s="124"/>
      <c r="M31" s="124"/>
      <c r="N31" s="125"/>
    </row>
    <row r="32" spans="1:14" x14ac:dyDescent="0.25">
      <c r="B32" s="126"/>
      <c r="C32" s="127"/>
      <c r="D32" s="127"/>
      <c r="E32" s="127"/>
      <c r="F32" s="127"/>
      <c r="G32" s="127"/>
      <c r="H32" s="127"/>
      <c r="I32" s="127"/>
      <c r="J32" s="127"/>
      <c r="K32" s="127"/>
      <c r="L32" s="127"/>
      <c r="M32" s="127"/>
      <c r="N32" s="128"/>
    </row>
    <row r="33" spans="2:14" x14ac:dyDescent="0.25">
      <c r="B33" s="126"/>
      <c r="C33" s="127"/>
      <c r="D33" s="127"/>
      <c r="E33" s="127"/>
      <c r="F33" s="127"/>
      <c r="G33" s="127"/>
      <c r="H33" s="127"/>
      <c r="I33" s="127"/>
      <c r="J33" s="127"/>
      <c r="K33" s="127"/>
      <c r="L33" s="127"/>
      <c r="M33" s="127"/>
      <c r="N33" s="128"/>
    </row>
    <row r="34" spans="2:14" x14ac:dyDescent="0.25">
      <c r="B34" s="149" t="s">
        <v>317</v>
      </c>
      <c r="C34" s="124"/>
      <c r="D34" s="124"/>
      <c r="E34" s="124"/>
      <c r="F34" s="124"/>
      <c r="G34" s="124"/>
      <c r="H34" s="124"/>
      <c r="I34" s="124"/>
      <c r="J34" s="124"/>
      <c r="K34" s="124"/>
      <c r="L34" s="124"/>
      <c r="M34" s="124"/>
      <c r="N34" s="125"/>
    </row>
    <row r="35" spans="2:14" x14ac:dyDescent="0.25">
      <c r="B35" s="126"/>
      <c r="C35" s="127"/>
      <c r="D35" s="127"/>
      <c r="E35" s="127"/>
      <c r="F35" s="127"/>
      <c r="G35" s="127"/>
      <c r="H35" s="127"/>
      <c r="I35" s="127"/>
      <c r="J35" s="127"/>
      <c r="K35" s="127"/>
      <c r="L35" s="127"/>
      <c r="M35" s="127"/>
      <c r="N35" s="128"/>
    </row>
    <row r="36" spans="2:14" x14ac:dyDescent="0.25">
      <c r="B36" s="126"/>
      <c r="C36" s="127"/>
      <c r="D36" s="127"/>
      <c r="E36" s="127"/>
      <c r="F36" s="127"/>
      <c r="G36" s="127"/>
      <c r="H36" s="127"/>
      <c r="I36" s="127"/>
      <c r="J36" s="127"/>
      <c r="K36" s="127"/>
      <c r="L36" s="127"/>
      <c r="M36" s="127"/>
      <c r="N36" s="128"/>
    </row>
    <row r="37" spans="2:14" x14ac:dyDescent="0.25">
      <c r="B37" s="126"/>
      <c r="C37" s="127"/>
      <c r="D37" s="127"/>
      <c r="E37" s="127"/>
      <c r="F37" s="127"/>
      <c r="G37" s="127"/>
      <c r="H37" s="127"/>
      <c r="I37" s="127"/>
      <c r="J37" s="127"/>
      <c r="K37" s="127"/>
      <c r="L37" s="127"/>
      <c r="M37" s="127"/>
      <c r="N37" s="128"/>
    </row>
    <row r="38" spans="2:14" x14ac:dyDescent="0.25">
      <c r="B38" s="129"/>
      <c r="C38" s="130"/>
      <c r="D38" s="130"/>
      <c r="E38" s="130"/>
      <c r="F38" s="130"/>
      <c r="G38" s="130"/>
      <c r="H38" s="130"/>
      <c r="I38" s="130"/>
      <c r="J38" s="130"/>
      <c r="K38" s="130"/>
      <c r="L38" s="130"/>
      <c r="M38" s="130"/>
      <c r="N38" s="131"/>
    </row>
  </sheetData>
  <sheetProtection sheet="1" objects="1" scenarios="1" selectLockedCells="1"/>
  <mergeCells count="8">
    <mergeCell ref="B31:N33"/>
    <mergeCell ref="B34:N38"/>
    <mergeCell ref="B4:N6"/>
    <mergeCell ref="B8:N10"/>
    <mergeCell ref="B12:N15"/>
    <mergeCell ref="B17:N19"/>
    <mergeCell ref="B21:N24"/>
    <mergeCell ref="B27:N30"/>
  </mergeCells>
  <pageMargins left="0.7" right="0.7" top="0.75" bottom="0.75" header="0.3" footer="0.3"/>
  <pageSetup scale="70"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workbookViewId="0">
      <selection sqref="A1:XFD1048576"/>
    </sheetView>
  </sheetViews>
  <sheetFormatPr defaultRowHeight="15" x14ac:dyDescent="0.25"/>
  <cols>
    <col min="1" max="16384" width="9.140625" style="3"/>
  </cols>
  <sheetData>
    <row r="1" spans="1:4" x14ac:dyDescent="0.25">
      <c r="A1" s="91" t="s">
        <v>215</v>
      </c>
    </row>
    <row r="3" spans="1:4" x14ac:dyDescent="0.25">
      <c r="B3" s="20"/>
    </row>
    <row r="4" spans="1:4" x14ac:dyDescent="0.25">
      <c r="B4" s="20" t="s">
        <v>34</v>
      </c>
      <c r="C4" s="92"/>
    </row>
    <row r="5" spans="1:4" x14ac:dyDescent="0.25">
      <c r="B5" s="20" t="s">
        <v>33</v>
      </c>
      <c r="C5" s="92"/>
      <c r="D5" s="3" t="s">
        <v>183</v>
      </c>
    </row>
    <row r="6" spans="1:4" x14ac:dyDescent="0.25">
      <c r="D6" s="3" t="s">
        <v>177</v>
      </c>
    </row>
  </sheetData>
  <sheetProtection sheet="1" objects="1" scenarios="1" selectLockedCells="1"/>
  <customSheetViews>
    <customSheetView guid="{41CB5C30-17B5-48A7-9D4E-CAC9C569B46A}" showPageBreaks="1">
      <pageMargins left="0.7" right="0.7" top="0.75" bottom="0.75" header="0.3" footer="0.3"/>
      <pageSetup orientation="portrait" verticalDpi="0" r:id="rId1"/>
    </customSheetView>
  </customSheetViews>
  <pageMargins left="0.7" right="0.7" top="0.75" bottom="0.75" header="0.3" footer="0.3"/>
  <pageSetup orientation="portrait"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Overview</vt:lpstr>
      <vt:lpstr>Page 1</vt:lpstr>
      <vt:lpstr>Page 2</vt:lpstr>
      <vt:lpstr>Page 3</vt:lpstr>
      <vt:lpstr>Page 4</vt:lpstr>
      <vt:lpstr>Page 5</vt:lpstr>
      <vt:lpstr>Conclusions from Assessment</vt:lpstr>
      <vt:lpstr>Do Not Print</vt:lpstr>
      <vt:lpstr>CX</vt:lpstr>
      <vt:lpstr>gas</vt:lpstr>
      <vt:lpstr>'Conclusions from Assessment'!Print_Area</vt:lpstr>
      <vt:lpstr>'Page 1'!Print_Area</vt:lpstr>
      <vt:lpstr>YESNO</vt:lpstr>
      <vt:lpstr>YESNO2</vt:lpstr>
    </vt:vector>
  </TitlesOfParts>
  <Company>Southface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Powell</dc:creator>
  <cp:lastModifiedBy>Mike Barcik</cp:lastModifiedBy>
  <cp:lastPrinted>2016-05-19T11:32:58Z</cp:lastPrinted>
  <dcterms:created xsi:type="dcterms:W3CDTF">2016-01-28T16:34:37Z</dcterms:created>
  <dcterms:modified xsi:type="dcterms:W3CDTF">2016-07-25T17:18:47Z</dcterms:modified>
</cp:coreProperties>
</file>